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K:\Financial Services\Audit\Fiscal\Minimum Wage 2020 Rate Determination\"/>
    </mc:Choice>
  </mc:AlternateContent>
  <xr:revisionPtr revIDLastSave="0" documentId="13_ncr:1_{BF5721BE-5A67-48B7-821B-11D1A7073989}" xr6:coauthVersionLast="45" xr6:coauthVersionMax="45" xr10:uidLastSave="{00000000-0000-0000-0000-000000000000}"/>
  <workbookProtection workbookAlgorithmName="SHA-512" workbookHashValue="DESSs1i91QW5BdkvRrw022Hqsz8+HG1Ujq0oON7ry+nxRk4lWofMdQXH+KZS+rIAHj5ZJ5AJcNXvF8OcF+R2pg==" workbookSaltValue="S0PU/Mi9Ceo8mFlXU+3jvA==" workbookSpinCount="100000" lockStructure="1"/>
  <bookViews>
    <workbookView xWindow="28680" yWindow="-120" windowWidth="29040" windowHeight="15840" tabRatio="787" activeTab="1" xr2:uid="{00000000-000D-0000-FFFF-FFFF00000000}"/>
  </bookViews>
  <sheets>
    <sheet name="Vendor Worksheet Instructions" sheetId="5" r:id="rId1"/>
    <sheet name="Vendor Worksheet" sheetId="10" r:id="rId2"/>
    <sheet name="Certification Instructions" sheetId="6" r:id="rId3"/>
    <sheet name="Vendor Summary &amp; Certification" sheetId="13" r:id="rId4"/>
  </sheets>
  <definedNames>
    <definedName name="Daily">'Vendor Worksheet'!$H$13</definedName>
    <definedName name="_xlnm.Print_Area" localSheetId="3">'Vendor Summary &amp; Certification'!$A$1:$I$50</definedName>
    <definedName name="_xlnm.Print_Area" localSheetId="1">'Vendor Worksheet'!$A$1:$M$547</definedName>
    <definedName name="SUBMIT" localSheetId="3">'Vendor Summary &amp; Certification'!#REF!</definedName>
    <definedName name="SUBMIT" localSheetId="1">#REF!</definedName>
    <definedName name="SUBMI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61" i="10" l="1"/>
  <c r="A460" i="10"/>
  <c r="E460" i="10"/>
  <c r="F460" i="10" s="1"/>
  <c r="E461" i="10"/>
  <c r="F461" i="10" s="1"/>
  <c r="E462" i="10"/>
  <c r="F462" i="10" s="1"/>
  <c r="E463" i="10"/>
  <c r="F463" i="10" s="1"/>
  <c r="E464" i="10"/>
  <c r="F464" i="10" s="1"/>
  <c r="E465" i="10"/>
  <c r="F465" i="10" s="1"/>
  <c r="E466" i="10"/>
  <c r="F466" i="10" s="1"/>
  <c r="E467" i="10"/>
  <c r="F467" i="10" s="1"/>
  <c r="E468" i="10"/>
  <c r="F468" i="10" s="1"/>
  <c r="E469" i="10"/>
  <c r="F469" i="10" s="1"/>
  <c r="E470" i="10"/>
  <c r="F470" i="10" s="1"/>
  <c r="E471" i="10"/>
  <c r="F471" i="10" s="1"/>
  <c r="E472" i="10"/>
  <c r="F472" i="10" s="1"/>
  <c r="E473" i="10"/>
  <c r="F473" i="10" s="1"/>
  <c r="E474" i="10"/>
  <c r="F474" i="10" s="1"/>
  <c r="E475" i="10"/>
  <c r="F475" i="10" s="1"/>
  <c r="E476" i="10"/>
  <c r="F476" i="10" s="1"/>
  <c r="E477" i="10"/>
  <c r="F477" i="10" s="1"/>
  <c r="E478" i="10"/>
  <c r="F478" i="10" s="1"/>
  <c r="E479" i="10"/>
  <c r="F479" i="10" s="1"/>
  <c r="E480" i="10"/>
  <c r="F480" i="10" s="1"/>
  <c r="E481" i="10"/>
  <c r="F481" i="10" s="1"/>
  <c r="E482" i="10"/>
  <c r="F482" i="10" s="1"/>
  <c r="E483" i="10"/>
  <c r="F483" i="10" s="1"/>
  <c r="E484" i="10"/>
  <c r="F484" i="10" s="1"/>
  <c r="E485" i="10"/>
  <c r="F485" i="10" s="1"/>
  <c r="E486" i="10"/>
  <c r="F486" i="10" s="1"/>
  <c r="E487" i="10"/>
  <c r="F487" i="10" s="1"/>
  <c r="E488" i="10"/>
  <c r="F488" i="10" s="1"/>
  <c r="E489" i="10"/>
  <c r="F489" i="10" s="1"/>
  <c r="E490" i="10"/>
  <c r="F490" i="10" s="1"/>
  <c r="E491" i="10"/>
  <c r="F491" i="10" s="1"/>
  <c r="E492" i="10"/>
  <c r="F492" i="10" s="1"/>
  <c r="E493" i="10"/>
  <c r="F493" i="10" s="1"/>
  <c r="E494" i="10"/>
  <c r="F494" i="10" s="1"/>
  <c r="E495" i="10"/>
  <c r="F495" i="10" s="1"/>
  <c r="E496" i="10"/>
  <c r="F496" i="10" s="1"/>
  <c r="E497" i="10"/>
  <c r="F497" i="10" s="1"/>
  <c r="E498" i="10"/>
  <c r="F498" i="10" s="1"/>
  <c r="E499" i="10"/>
  <c r="F499" i="10" s="1"/>
  <c r="E500" i="10"/>
  <c r="F500" i="10" s="1"/>
  <c r="E501" i="10"/>
  <c r="F501" i="10" s="1"/>
  <c r="E502" i="10"/>
  <c r="F502" i="10" s="1"/>
  <c r="E503" i="10"/>
  <c r="F503" i="10" s="1"/>
  <c r="E504" i="10"/>
  <c r="F504" i="10" s="1"/>
  <c r="E505" i="10"/>
  <c r="F505" i="10" s="1"/>
  <c r="E506" i="10"/>
  <c r="F506" i="10" s="1"/>
  <c r="E507" i="10"/>
  <c r="F507" i="10" s="1"/>
  <c r="E508" i="10"/>
  <c r="F508" i="10" s="1"/>
  <c r="E509" i="10"/>
  <c r="F509" i="10" s="1"/>
  <c r="E510" i="10"/>
  <c r="F510" i="10" s="1"/>
  <c r="E511" i="10"/>
  <c r="F511" i="10" s="1"/>
  <c r="E512" i="10"/>
  <c r="F512" i="10" s="1"/>
  <c r="E513" i="10"/>
  <c r="F513" i="10" s="1"/>
  <c r="E514" i="10"/>
  <c r="F514" i="10" s="1"/>
  <c r="E515" i="10"/>
  <c r="F515" i="10" s="1"/>
  <c r="E516" i="10"/>
  <c r="F516" i="10" s="1"/>
  <c r="E517" i="10"/>
  <c r="F517" i="10" s="1"/>
  <c r="E518" i="10"/>
  <c r="F518" i="10" s="1"/>
  <c r="E519" i="10"/>
  <c r="F519" i="10" s="1"/>
  <c r="E520" i="10"/>
  <c r="F520" i="10" s="1"/>
  <c r="E521" i="10"/>
  <c r="F521" i="10" s="1"/>
  <c r="E522" i="10"/>
  <c r="F522" i="10" s="1"/>
  <c r="E523" i="10"/>
  <c r="F523" i="10" s="1"/>
  <c r="E524" i="10"/>
  <c r="F524" i="10" s="1"/>
  <c r="E525" i="10"/>
  <c r="F525" i="10" s="1"/>
  <c r="E526" i="10"/>
  <c r="F526" i="10" s="1"/>
  <c r="E527" i="10"/>
  <c r="F527" i="10" s="1"/>
  <c r="E528" i="10"/>
  <c r="F528" i="10" s="1"/>
  <c r="E360" i="10"/>
  <c r="F360" i="10" s="1"/>
  <c r="E361" i="10"/>
  <c r="F361" i="10" s="1"/>
  <c r="E362" i="10"/>
  <c r="F362" i="10" s="1"/>
  <c r="E363" i="10"/>
  <c r="F363" i="10" s="1"/>
  <c r="E364" i="10"/>
  <c r="F364" i="10" s="1"/>
  <c r="E365" i="10"/>
  <c r="F365" i="10" s="1"/>
  <c r="E366" i="10"/>
  <c r="F366" i="10" s="1"/>
  <c r="E367" i="10"/>
  <c r="F367" i="10" s="1"/>
  <c r="E368" i="10"/>
  <c r="F368" i="10" s="1"/>
  <c r="E369" i="10"/>
  <c r="F369" i="10" s="1"/>
  <c r="E370" i="10"/>
  <c r="F370" i="10" s="1"/>
  <c r="E371" i="10"/>
  <c r="F371" i="10" s="1"/>
  <c r="E372" i="10"/>
  <c r="F372" i="10" s="1"/>
  <c r="E373" i="10"/>
  <c r="F373" i="10" s="1"/>
  <c r="E374" i="10"/>
  <c r="F374" i="10" s="1"/>
  <c r="E375" i="10"/>
  <c r="F375" i="10" s="1"/>
  <c r="E376" i="10"/>
  <c r="F376" i="10" s="1"/>
  <c r="E377" i="10"/>
  <c r="F377" i="10" s="1"/>
  <c r="E378" i="10"/>
  <c r="F378" i="10" s="1"/>
  <c r="E379" i="10"/>
  <c r="F379" i="10" s="1"/>
  <c r="E380" i="10"/>
  <c r="F380" i="10" s="1"/>
  <c r="E381" i="10"/>
  <c r="F381" i="10" s="1"/>
  <c r="E382" i="10"/>
  <c r="F382" i="10" s="1"/>
  <c r="E383" i="10"/>
  <c r="F383" i="10" s="1"/>
  <c r="E384" i="10"/>
  <c r="F384" i="10" s="1"/>
  <c r="E385" i="10"/>
  <c r="F385" i="10" s="1"/>
  <c r="E386" i="10"/>
  <c r="F386" i="10" s="1"/>
  <c r="E387" i="10"/>
  <c r="F387" i="10" s="1"/>
  <c r="E388" i="10"/>
  <c r="F388" i="10" s="1"/>
  <c r="E389" i="10"/>
  <c r="F389" i="10" s="1"/>
  <c r="E390" i="10"/>
  <c r="F390" i="10" s="1"/>
  <c r="E391" i="10"/>
  <c r="F391" i="10" s="1"/>
  <c r="E392" i="10"/>
  <c r="F392" i="10" s="1"/>
  <c r="E393" i="10"/>
  <c r="F393" i="10" s="1"/>
  <c r="E394" i="10"/>
  <c r="F394" i="10" s="1"/>
  <c r="E395" i="10"/>
  <c r="F395" i="10" s="1"/>
  <c r="E396" i="10"/>
  <c r="F396" i="10" s="1"/>
  <c r="E397" i="10"/>
  <c r="F397" i="10" s="1"/>
  <c r="E398" i="10"/>
  <c r="F398" i="10" s="1"/>
  <c r="E399" i="10"/>
  <c r="F399" i="10" s="1"/>
  <c r="E400" i="10"/>
  <c r="F400" i="10" s="1"/>
  <c r="E401" i="10"/>
  <c r="F401" i="10" s="1"/>
  <c r="E402" i="10"/>
  <c r="F402" i="10" s="1"/>
  <c r="E403" i="10"/>
  <c r="F403" i="10" s="1"/>
  <c r="E404" i="10"/>
  <c r="F404" i="10" s="1"/>
  <c r="E405" i="10"/>
  <c r="F405" i="10" s="1"/>
  <c r="E406" i="10"/>
  <c r="F406" i="10" s="1"/>
  <c r="E407" i="10"/>
  <c r="F407" i="10" s="1"/>
  <c r="E408" i="10"/>
  <c r="F408" i="10" s="1"/>
  <c r="E409" i="10"/>
  <c r="F409" i="10" s="1"/>
  <c r="E410" i="10"/>
  <c r="F410" i="10" s="1"/>
  <c r="E411" i="10"/>
  <c r="F411" i="10" s="1"/>
  <c r="E412" i="10"/>
  <c r="F412" i="10" s="1"/>
  <c r="E413" i="10"/>
  <c r="F413" i="10" s="1"/>
  <c r="E414" i="10"/>
  <c r="F414" i="10" s="1"/>
  <c r="E415" i="10"/>
  <c r="F415" i="10" s="1"/>
  <c r="E416" i="10"/>
  <c r="F416" i="10" s="1"/>
  <c r="E417" i="10"/>
  <c r="F417" i="10" s="1"/>
  <c r="E418" i="10"/>
  <c r="F418" i="10" s="1"/>
  <c r="E419" i="10"/>
  <c r="F419" i="10" s="1"/>
  <c r="E420" i="10"/>
  <c r="F420" i="10" s="1"/>
  <c r="E421" i="10"/>
  <c r="F421" i="10" s="1"/>
  <c r="E422" i="10"/>
  <c r="F422" i="10" s="1"/>
  <c r="E423" i="10"/>
  <c r="F423" i="10" s="1"/>
  <c r="E424" i="10"/>
  <c r="F424" i="10" s="1"/>
  <c r="E425" i="10"/>
  <c r="F425" i="10" s="1"/>
  <c r="E426" i="10"/>
  <c r="F426" i="10" s="1"/>
  <c r="E427" i="10"/>
  <c r="F427" i="10" s="1"/>
  <c r="E428" i="10"/>
  <c r="F428" i="10" s="1"/>
  <c r="E429" i="10"/>
  <c r="F429" i="10" s="1"/>
  <c r="E430" i="10"/>
  <c r="F430" i="10" s="1"/>
  <c r="E431" i="10"/>
  <c r="F431" i="10" s="1"/>
  <c r="E432" i="10"/>
  <c r="F432" i="10" s="1"/>
  <c r="E433" i="10"/>
  <c r="F433" i="10" s="1"/>
  <c r="E434" i="10"/>
  <c r="F434" i="10" s="1"/>
  <c r="E435" i="10"/>
  <c r="F435" i="10" s="1"/>
  <c r="E436" i="10"/>
  <c r="F436" i="10" s="1"/>
  <c r="E437" i="10"/>
  <c r="F437" i="10" s="1"/>
  <c r="E438" i="10"/>
  <c r="F438" i="10" s="1"/>
  <c r="E439" i="10"/>
  <c r="F439" i="10" s="1"/>
  <c r="E440" i="10"/>
  <c r="F440" i="10" s="1"/>
  <c r="E441" i="10"/>
  <c r="F441" i="10" s="1"/>
  <c r="E442" i="10"/>
  <c r="F442" i="10" s="1"/>
  <c r="E443" i="10"/>
  <c r="F443" i="10" s="1"/>
  <c r="E444" i="10"/>
  <c r="F444" i="10" s="1"/>
  <c r="E445" i="10"/>
  <c r="F445" i="10" s="1"/>
  <c r="E446" i="10"/>
  <c r="F446" i="10" s="1"/>
  <c r="E447" i="10"/>
  <c r="F447" i="10" s="1"/>
  <c r="E448" i="10"/>
  <c r="F448" i="10" s="1"/>
  <c r="E449" i="10"/>
  <c r="F449" i="10" s="1"/>
  <c r="E450" i="10"/>
  <c r="F450" i="10" s="1"/>
  <c r="E451" i="10"/>
  <c r="F451" i="10" s="1"/>
  <c r="F452" i="10"/>
  <c r="E452" i="10"/>
  <c r="E453" i="10"/>
  <c r="F453" i="10" s="1"/>
  <c r="E454" i="10"/>
  <c r="F454" i="10" s="1"/>
  <c r="E455" i="10"/>
  <c r="F455" i="10" s="1"/>
  <c r="E456" i="10"/>
  <c r="F456" i="10" s="1"/>
  <c r="E457" i="10"/>
  <c r="F457" i="10" s="1"/>
  <c r="E458" i="10"/>
  <c r="F458" i="10" s="1"/>
  <c r="E459" i="10"/>
  <c r="F459" i="10" s="1"/>
  <c r="E260" i="10"/>
  <c r="F260" i="10" s="1"/>
  <c r="E261" i="10"/>
  <c r="F261" i="10" s="1"/>
  <c r="E262" i="10"/>
  <c r="F262" i="10" s="1"/>
  <c r="E263" i="10"/>
  <c r="F263" i="10" s="1"/>
  <c r="E264" i="10"/>
  <c r="F264" i="10" s="1"/>
  <c r="E265" i="10"/>
  <c r="F265" i="10" s="1"/>
  <c r="E266" i="10"/>
  <c r="F266" i="10" s="1"/>
  <c r="E267" i="10"/>
  <c r="F267" i="10" s="1"/>
  <c r="E268" i="10"/>
  <c r="F268" i="10" s="1"/>
  <c r="E269" i="10"/>
  <c r="F269" i="10" s="1"/>
  <c r="E270" i="10"/>
  <c r="F270" i="10" s="1"/>
  <c r="E271" i="10"/>
  <c r="F271" i="10" s="1"/>
  <c r="E272" i="10"/>
  <c r="F272" i="10" s="1"/>
  <c r="E273" i="10"/>
  <c r="F273" i="10" s="1"/>
  <c r="E274" i="10"/>
  <c r="F274" i="10" s="1"/>
  <c r="E275" i="10"/>
  <c r="F275" i="10" s="1"/>
  <c r="E276" i="10"/>
  <c r="F276" i="10" s="1"/>
  <c r="E277" i="10"/>
  <c r="F277" i="10" s="1"/>
  <c r="F278" i="10"/>
  <c r="E278" i="10"/>
  <c r="E279" i="10"/>
  <c r="F279" i="10" s="1"/>
  <c r="E280" i="10"/>
  <c r="F280" i="10" s="1"/>
  <c r="E281" i="10"/>
  <c r="F281" i="10" s="1"/>
  <c r="E282" i="10"/>
  <c r="F282" i="10" s="1"/>
  <c r="E283" i="10"/>
  <c r="F283" i="10" s="1"/>
  <c r="E284" i="10"/>
  <c r="F284" i="10" s="1"/>
  <c r="F285" i="10"/>
  <c r="E285" i="10"/>
  <c r="E286" i="10"/>
  <c r="F286" i="10" s="1"/>
  <c r="E287" i="10"/>
  <c r="F287" i="10" s="1"/>
  <c r="E288" i="10"/>
  <c r="F288" i="10" s="1"/>
  <c r="E289" i="10"/>
  <c r="F289" i="10" s="1"/>
  <c r="E290" i="10"/>
  <c r="F290" i="10" s="1"/>
  <c r="E291" i="10"/>
  <c r="F291" i="10" s="1"/>
  <c r="E292" i="10"/>
  <c r="F292" i="10" s="1"/>
  <c r="E293" i="10"/>
  <c r="F293" i="10" s="1"/>
  <c r="E294" i="10"/>
  <c r="F294" i="10" s="1"/>
  <c r="E295" i="10"/>
  <c r="F295" i="10" s="1"/>
  <c r="E296" i="10"/>
  <c r="F296" i="10" s="1"/>
  <c r="E297" i="10"/>
  <c r="F297" i="10" s="1"/>
  <c r="E298" i="10"/>
  <c r="F298" i="10" s="1"/>
  <c r="E299" i="10"/>
  <c r="F299" i="10" s="1"/>
  <c r="E300" i="10"/>
  <c r="F300" i="10" s="1"/>
  <c r="E301" i="10"/>
  <c r="F301" i="10" s="1"/>
  <c r="E302" i="10"/>
  <c r="F302" i="10" s="1"/>
  <c r="E303" i="10"/>
  <c r="F303" i="10" s="1"/>
  <c r="E304" i="10"/>
  <c r="F304" i="10" s="1"/>
  <c r="E305" i="10"/>
  <c r="F305" i="10" s="1"/>
  <c r="E306" i="10"/>
  <c r="F306" i="10" s="1"/>
  <c r="E307" i="10"/>
  <c r="F307" i="10" s="1"/>
  <c r="E308" i="10"/>
  <c r="F308" i="10" s="1"/>
  <c r="E309" i="10"/>
  <c r="F309" i="10" s="1"/>
  <c r="E310" i="10"/>
  <c r="F310" i="10" s="1"/>
  <c r="E311" i="10"/>
  <c r="F311" i="10" s="1"/>
  <c r="E312" i="10"/>
  <c r="F312" i="10" s="1"/>
  <c r="E313" i="10"/>
  <c r="F313" i="10" s="1"/>
  <c r="E314" i="10"/>
  <c r="F314" i="10" s="1"/>
  <c r="E315" i="10"/>
  <c r="F315" i="10" s="1"/>
  <c r="E316" i="10"/>
  <c r="F316" i="10" s="1"/>
  <c r="E317" i="10"/>
  <c r="F317" i="10" s="1"/>
  <c r="E318" i="10"/>
  <c r="F318" i="10" s="1"/>
  <c r="E319" i="10"/>
  <c r="F319" i="10" s="1"/>
  <c r="E320" i="10"/>
  <c r="F320" i="10" s="1"/>
  <c r="E321" i="10"/>
  <c r="F321" i="10" s="1"/>
  <c r="E322" i="10"/>
  <c r="F322" i="10" s="1"/>
  <c r="E323" i="10"/>
  <c r="F323" i="10" s="1"/>
  <c r="E324" i="10"/>
  <c r="F324" i="10" s="1"/>
  <c r="E325" i="10"/>
  <c r="F325" i="10" s="1"/>
  <c r="E326" i="10"/>
  <c r="F326" i="10" s="1"/>
  <c r="E327" i="10"/>
  <c r="F327" i="10" s="1"/>
  <c r="E328" i="10"/>
  <c r="F328" i="10" s="1"/>
  <c r="E329" i="10"/>
  <c r="F329" i="10" s="1"/>
  <c r="E330" i="10"/>
  <c r="F330" i="10" s="1"/>
  <c r="E331" i="10"/>
  <c r="F331" i="10" s="1"/>
  <c r="E332" i="10"/>
  <c r="F332" i="10" s="1"/>
  <c r="E333" i="10"/>
  <c r="F333" i="10" s="1"/>
  <c r="E334" i="10"/>
  <c r="F334" i="10" s="1"/>
  <c r="E335" i="10"/>
  <c r="F335" i="10" s="1"/>
  <c r="E336" i="10"/>
  <c r="F336" i="10" s="1"/>
  <c r="E337" i="10"/>
  <c r="F337" i="10" s="1"/>
  <c r="E338" i="10"/>
  <c r="F338" i="10" s="1"/>
  <c r="E339" i="10"/>
  <c r="F339" i="10" s="1"/>
  <c r="E340" i="10"/>
  <c r="F340" i="10" s="1"/>
  <c r="E341" i="10"/>
  <c r="F341" i="10" s="1"/>
  <c r="E342" i="10"/>
  <c r="F342" i="10" s="1"/>
  <c r="E343" i="10"/>
  <c r="F343" i="10" s="1"/>
  <c r="E344" i="10"/>
  <c r="F344" i="10" s="1"/>
  <c r="E345" i="10"/>
  <c r="F345" i="10" s="1"/>
  <c r="E346" i="10"/>
  <c r="F346" i="10" s="1"/>
  <c r="E347" i="10"/>
  <c r="F347" i="10" s="1"/>
  <c r="E348" i="10"/>
  <c r="F348" i="10" s="1"/>
  <c r="E349" i="10"/>
  <c r="F349" i="10" s="1"/>
  <c r="E350" i="10"/>
  <c r="F350" i="10" s="1"/>
  <c r="E351" i="10"/>
  <c r="F351" i="10" s="1"/>
  <c r="E352" i="10"/>
  <c r="F352" i="10" s="1"/>
  <c r="E353" i="10"/>
  <c r="F353" i="10" s="1"/>
  <c r="E354" i="10"/>
  <c r="F354" i="10" s="1"/>
  <c r="E355" i="10"/>
  <c r="F355" i="10" s="1"/>
  <c r="E356" i="10"/>
  <c r="F356" i="10" s="1"/>
  <c r="E357" i="10"/>
  <c r="F357" i="10" s="1"/>
  <c r="E358" i="10"/>
  <c r="F358" i="10" s="1"/>
  <c r="E359" i="10"/>
  <c r="F359" i="10" s="1"/>
  <c r="E160" i="10"/>
  <c r="F160" i="10" s="1"/>
  <c r="E161" i="10"/>
  <c r="F161" i="10" s="1"/>
  <c r="E162" i="10"/>
  <c r="F162" i="10" s="1"/>
  <c r="E163" i="10"/>
  <c r="F163" i="10" s="1"/>
  <c r="E164" i="10"/>
  <c r="F164" i="10" s="1"/>
  <c r="E165" i="10"/>
  <c r="F165" i="10" s="1"/>
  <c r="E166" i="10"/>
  <c r="F166" i="10" s="1"/>
  <c r="E167" i="10"/>
  <c r="F167" i="10" s="1"/>
  <c r="E168" i="10"/>
  <c r="F168" i="10" s="1"/>
  <c r="E169" i="10"/>
  <c r="F169" i="10" s="1"/>
  <c r="E170" i="10"/>
  <c r="F170" i="10" s="1"/>
  <c r="E171" i="10"/>
  <c r="F171" i="10" s="1"/>
  <c r="E172" i="10"/>
  <c r="F172" i="10" s="1"/>
  <c r="E173" i="10"/>
  <c r="F173" i="10" s="1"/>
  <c r="E174" i="10"/>
  <c r="F174" i="10" s="1"/>
  <c r="E175" i="10"/>
  <c r="F175" i="10" s="1"/>
  <c r="E176" i="10"/>
  <c r="F176" i="10" s="1"/>
  <c r="E177" i="10"/>
  <c r="F177" i="10" s="1"/>
  <c r="E178" i="10"/>
  <c r="F178" i="10" s="1"/>
  <c r="E179" i="10"/>
  <c r="F179" i="10" s="1"/>
  <c r="E180" i="10"/>
  <c r="F180" i="10" s="1"/>
  <c r="E181" i="10"/>
  <c r="F181" i="10" s="1"/>
  <c r="E182" i="10"/>
  <c r="F182" i="10" s="1"/>
  <c r="E183" i="10"/>
  <c r="F183" i="10" s="1"/>
  <c r="E184" i="10"/>
  <c r="F184" i="10" s="1"/>
  <c r="E185" i="10"/>
  <c r="F185" i="10" s="1"/>
  <c r="E186" i="10"/>
  <c r="F186" i="10" s="1"/>
  <c r="E187" i="10"/>
  <c r="F187" i="10" s="1"/>
  <c r="E188" i="10"/>
  <c r="F188" i="10" s="1"/>
  <c r="E189" i="10"/>
  <c r="F189" i="10" s="1"/>
  <c r="E190" i="10"/>
  <c r="F190" i="10" s="1"/>
  <c r="E191" i="10"/>
  <c r="F191" i="10" s="1"/>
  <c r="E192" i="10"/>
  <c r="F192" i="10" s="1"/>
  <c r="E193" i="10"/>
  <c r="F193" i="10" s="1"/>
  <c r="E194" i="10"/>
  <c r="F194" i="10" s="1"/>
  <c r="E195" i="10"/>
  <c r="F195" i="10" s="1"/>
  <c r="E196" i="10"/>
  <c r="F196" i="10" s="1"/>
  <c r="E197" i="10"/>
  <c r="F197" i="10" s="1"/>
  <c r="E198" i="10"/>
  <c r="F198" i="10" s="1"/>
  <c r="E199" i="10"/>
  <c r="F199" i="10" s="1"/>
  <c r="E200" i="10"/>
  <c r="F200" i="10" s="1"/>
  <c r="E201" i="10"/>
  <c r="F201" i="10" s="1"/>
  <c r="E202" i="10"/>
  <c r="F202" i="10" s="1"/>
  <c r="E203" i="10"/>
  <c r="F203" i="10" s="1"/>
  <c r="E204" i="10"/>
  <c r="F204" i="10" s="1"/>
  <c r="E205" i="10"/>
  <c r="F205" i="10" s="1"/>
  <c r="E206" i="10"/>
  <c r="F206" i="10" s="1"/>
  <c r="E207" i="10"/>
  <c r="F207" i="10" s="1"/>
  <c r="E208" i="10"/>
  <c r="F208" i="10" s="1"/>
  <c r="E209" i="10"/>
  <c r="F209" i="10" s="1"/>
  <c r="E210" i="10"/>
  <c r="F210" i="10" s="1"/>
  <c r="E211" i="10"/>
  <c r="F211" i="10" s="1"/>
  <c r="E212" i="10"/>
  <c r="F212" i="10" s="1"/>
  <c r="E213" i="10"/>
  <c r="F213" i="10" s="1"/>
  <c r="E214" i="10"/>
  <c r="F214" i="10" s="1"/>
  <c r="E215" i="10"/>
  <c r="F215" i="10" s="1"/>
  <c r="E216" i="10"/>
  <c r="F216" i="10" s="1"/>
  <c r="E217" i="10"/>
  <c r="F217" i="10" s="1"/>
  <c r="E218" i="10"/>
  <c r="F218" i="10" s="1"/>
  <c r="E219" i="10"/>
  <c r="F219" i="10" s="1"/>
  <c r="E220" i="10"/>
  <c r="F220" i="10" s="1"/>
  <c r="E221" i="10"/>
  <c r="F221" i="10" s="1"/>
  <c r="E222" i="10"/>
  <c r="F222" i="10" s="1"/>
  <c r="E223" i="10"/>
  <c r="F223" i="10" s="1"/>
  <c r="E224" i="10"/>
  <c r="F224" i="10" s="1"/>
  <c r="E225" i="10"/>
  <c r="F225" i="10" s="1"/>
  <c r="E226" i="10"/>
  <c r="F226" i="10" s="1"/>
  <c r="E227" i="10"/>
  <c r="F227" i="10" s="1"/>
  <c r="E228" i="10"/>
  <c r="F228" i="10" s="1"/>
  <c r="E229" i="10"/>
  <c r="F229" i="10" s="1"/>
  <c r="E230" i="10"/>
  <c r="F230" i="10" s="1"/>
  <c r="E231" i="10"/>
  <c r="F231" i="10" s="1"/>
  <c r="E232" i="10"/>
  <c r="F232" i="10" s="1"/>
  <c r="E233" i="10"/>
  <c r="F233" i="10" s="1"/>
  <c r="E234" i="10"/>
  <c r="F234" i="10" s="1"/>
  <c r="E235" i="10"/>
  <c r="F235" i="10" s="1"/>
  <c r="E236" i="10"/>
  <c r="F236" i="10" s="1"/>
  <c r="E237" i="10"/>
  <c r="F237" i="10" s="1"/>
  <c r="E238" i="10"/>
  <c r="F238" i="10" s="1"/>
  <c r="E239" i="10"/>
  <c r="F239" i="10" s="1"/>
  <c r="E240" i="10"/>
  <c r="F240" i="10" s="1"/>
  <c r="E241" i="10"/>
  <c r="F241" i="10" s="1"/>
  <c r="E242" i="10"/>
  <c r="F242" i="10" s="1"/>
  <c r="E243" i="10"/>
  <c r="F243" i="10" s="1"/>
  <c r="E244" i="10"/>
  <c r="F244" i="10" s="1"/>
  <c r="E245" i="10"/>
  <c r="F245" i="10" s="1"/>
  <c r="E246" i="10"/>
  <c r="F246" i="10" s="1"/>
  <c r="E247" i="10"/>
  <c r="F247" i="10" s="1"/>
  <c r="E248" i="10"/>
  <c r="F248" i="10" s="1"/>
  <c r="E249" i="10"/>
  <c r="F249" i="10" s="1"/>
  <c r="E250" i="10"/>
  <c r="F250" i="10" s="1"/>
  <c r="E251" i="10"/>
  <c r="F251" i="10" s="1"/>
  <c r="E252" i="10"/>
  <c r="F252" i="10" s="1"/>
  <c r="E253" i="10"/>
  <c r="F253" i="10" s="1"/>
  <c r="E254" i="10"/>
  <c r="F254" i="10" s="1"/>
  <c r="E255" i="10"/>
  <c r="F255" i="10" s="1"/>
  <c r="F256" i="10"/>
  <c r="E256" i="10"/>
  <c r="E257" i="10"/>
  <c r="F257" i="10" s="1"/>
  <c r="E258" i="10"/>
  <c r="F258" i="10" s="1"/>
  <c r="E259" i="10"/>
  <c r="F259" i="10" s="1"/>
  <c r="E110" i="10"/>
  <c r="F110" i="10" s="1"/>
  <c r="E111" i="10"/>
  <c r="F111" i="10" s="1"/>
  <c r="E112" i="10"/>
  <c r="F112" i="10" s="1"/>
  <c r="E113" i="10"/>
  <c r="F113" i="10" s="1"/>
  <c r="E114" i="10"/>
  <c r="F114" i="10" s="1"/>
  <c r="E115" i="10"/>
  <c r="F115" i="10" s="1"/>
  <c r="E116" i="10"/>
  <c r="F116" i="10" s="1"/>
  <c r="E117" i="10"/>
  <c r="F117" i="10" s="1"/>
  <c r="E118" i="10"/>
  <c r="F118" i="10" s="1"/>
  <c r="E119" i="10"/>
  <c r="F119" i="10" s="1"/>
  <c r="E120" i="10"/>
  <c r="F120" i="10" s="1"/>
  <c r="E121" i="10"/>
  <c r="F121" i="10" s="1"/>
  <c r="E122" i="10"/>
  <c r="F122" i="10" s="1"/>
  <c r="E123" i="10"/>
  <c r="F123" i="10" s="1"/>
  <c r="E124" i="10"/>
  <c r="F124" i="10" s="1"/>
  <c r="E125" i="10"/>
  <c r="F125" i="10" s="1"/>
  <c r="E126" i="10"/>
  <c r="F126" i="10" s="1"/>
  <c r="E127" i="10"/>
  <c r="F127" i="10" s="1"/>
  <c r="E128" i="10"/>
  <c r="F128" i="10" s="1"/>
  <c r="E129" i="10"/>
  <c r="F129" i="10" s="1"/>
  <c r="E130" i="10"/>
  <c r="F130" i="10" s="1"/>
  <c r="E131" i="10"/>
  <c r="F131" i="10" s="1"/>
  <c r="E132" i="10"/>
  <c r="F132" i="10" s="1"/>
  <c r="E133" i="10"/>
  <c r="F133" i="10" s="1"/>
  <c r="E134" i="10"/>
  <c r="F134" i="10" s="1"/>
  <c r="E135" i="10"/>
  <c r="F135" i="10" s="1"/>
  <c r="E136" i="10"/>
  <c r="F136" i="10" s="1"/>
  <c r="E137" i="10"/>
  <c r="F137" i="10" s="1"/>
  <c r="E138" i="10"/>
  <c r="F138" i="10" s="1"/>
  <c r="E139" i="10"/>
  <c r="F139" i="10" s="1"/>
  <c r="E140" i="10"/>
  <c r="F140" i="10" s="1"/>
  <c r="E141" i="10"/>
  <c r="F141" i="10" s="1"/>
  <c r="E142" i="10"/>
  <c r="F142" i="10" s="1"/>
  <c r="E143" i="10"/>
  <c r="F143" i="10" s="1"/>
  <c r="E144" i="10"/>
  <c r="F144" i="10" s="1"/>
  <c r="E145" i="10"/>
  <c r="F145" i="10" s="1"/>
  <c r="E146" i="10"/>
  <c r="F146" i="10" s="1"/>
  <c r="E147" i="10"/>
  <c r="F147" i="10" s="1"/>
  <c r="E148" i="10"/>
  <c r="F148" i="10" s="1"/>
  <c r="E149" i="10"/>
  <c r="F149" i="10" s="1"/>
  <c r="E150" i="10"/>
  <c r="F150" i="10" s="1"/>
  <c r="E151" i="10"/>
  <c r="F151" i="10" s="1"/>
  <c r="E152" i="10"/>
  <c r="F152" i="10" s="1"/>
  <c r="E153" i="10"/>
  <c r="F153" i="10" s="1"/>
  <c r="E154" i="10"/>
  <c r="F154" i="10" s="1"/>
  <c r="E155" i="10"/>
  <c r="F155" i="10" s="1"/>
  <c r="E156" i="10"/>
  <c r="F156" i="10" s="1"/>
  <c r="E157" i="10"/>
  <c r="F157" i="10" s="1"/>
  <c r="E158" i="10"/>
  <c r="F158" i="10" s="1"/>
  <c r="E159" i="10"/>
  <c r="F159" i="10" s="1"/>
  <c r="E60" i="10"/>
  <c r="F60" i="10" s="1"/>
  <c r="E61" i="10"/>
  <c r="F61" i="10" s="1"/>
  <c r="E62" i="10"/>
  <c r="F62" i="10" s="1"/>
  <c r="E63" i="10"/>
  <c r="F63" i="10" s="1"/>
  <c r="E64" i="10"/>
  <c r="F64" i="10" s="1"/>
  <c r="E65" i="10"/>
  <c r="F65" i="10" s="1"/>
  <c r="E66" i="10"/>
  <c r="F66" i="10" s="1"/>
  <c r="E67" i="10"/>
  <c r="F67" i="10" s="1"/>
  <c r="E68" i="10"/>
  <c r="F68" i="10" s="1"/>
  <c r="E69" i="10"/>
  <c r="F69" i="10" s="1"/>
  <c r="E70" i="10"/>
  <c r="F70" i="10" s="1"/>
  <c r="E71" i="10"/>
  <c r="F71" i="10" s="1"/>
  <c r="E72" i="10"/>
  <c r="F72" i="10" s="1"/>
  <c r="E73" i="10"/>
  <c r="F73" i="10" s="1"/>
  <c r="E74" i="10"/>
  <c r="F74" i="10" s="1"/>
  <c r="E75" i="10"/>
  <c r="F75" i="10" s="1"/>
  <c r="E76" i="10"/>
  <c r="F76" i="10" s="1"/>
  <c r="E77" i="10"/>
  <c r="F77" i="10" s="1"/>
  <c r="E78" i="10"/>
  <c r="F78" i="10" s="1"/>
  <c r="E79" i="10"/>
  <c r="F79" i="10" s="1"/>
  <c r="E80" i="10"/>
  <c r="F80" i="10" s="1"/>
  <c r="E81" i="10"/>
  <c r="F81" i="10" s="1"/>
  <c r="E82" i="10"/>
  <c r="F82" i="10" s="1"/>
  <c r="E83" i="10"/>
  <c r="F83" i="10" s="1"/>
  <c r="E84" i="10"/>
  <c r="F84" i="10" s="1"/>
  <c r="E85" i="10"/>
  <c r="F85" i="10" s="1"/>
  <c r="E86" i="10"/>
  <c r="F86" i="10" s="1"/>
  <c r="E87" i="10"/>
  <c r="F87" i="10" s="1"/>
  <c r="E88" i="10"/>
  <c r="F88" i="10" s="1"/>
  <c r="E89" i="10"/>
  <c r="F89" i="10" s="1"/>
  <c r="E90" i="10"/>
  <c r="F90" i="10" s="1"/>
  <c r="E91" i="10"/>
  <c r="F91" i="10" s="1"/>
  <c r="E92" i="10"/>
  <c r="F92" i="10" s="1"/>
  <c r="E93" i="10"/>
  <c r="F93" i="10" s="1"/>
  <c r="E94" i="10"/>
  <c r="F94" i="10" s="1"/>
  <c r="E95" i="10"/>
  <c r="F95" i="10" s="1"/>
  <c r="E96" i="10"/>
  <c r="F96" i="10" s="1"/>
  <c r="E97" i="10"/>
  <c r="F97" i="10" s="1"/>
  <c r="E98" i="10"/>
  <c r="F98" i="10" s="1"/>
  <c r="E99" i="10"/>
  <c r="F99" i="10" s="1"/>
  <c r="E100" i="10"/>
  <c r="F100" i="10" s="1"/>
  <c r="E101" i="10"/>
  <c r="F101" i="10" s="1"/>
  <c r="E102" i="10"/>
  <c r="F102" i="10" s="1"/>
  <c r="E103" i="10"/>
  <c r="F103" i="10" s="1"/>
  <c r="E104" i="10"/>
  <c r="F104" i="10" s="1"/>
  <c r="E105" i="10"/>
  <c r="F105" i="10" s="1"/>
  <c r="E106" i="10"/>
  <c r="F106" i="10" s="1"/>
  <c r="E107" i="10"/>
  <c r="F107" i="10" s="1"/>
  <c r="E108" i="10"/>
  <c r="F108" i="10" s="1"/>
  <c r="E109" i="10"/>
  <c r="F109" i="10" s="1"/>
  <c r="H460" i="10" l="1"/>
  <c r="G460" i="10"/>
  <c r="K460" i="10" s="1"/>
  <c r="M460" i="10" s="1"/>
  <c r="H461" i="10"/>
  <c r="G461" i="10"/>
  <c r="K461" i="10" s="1"/>
  <c r="M461" i="10" s="1"/>
  <c r="H462" i="10"/>
  <c r="G462" i="10"/>
  <c r="H463" i="10"/>
  <c r="G463" i="10"/>
  <c r="K463" i="10" s="1"/>
  <c r="M463" i="10" s="1"/>
  <c r="H464" i="10"/>
  <c r="G464" i="10"/>
  <c r="H465" i="10"/>
  <c r="G465" i="10"/>
  <c r="K465" i="10" s="1"/>
  <c r="M465" i="10" s="1"/>
  <c r="H466" i="10"/>
  <c r="G466" i="10"/>
  <c r="H467" i="10"/>
  <c r="G467" i="10"/>
  <c r="K467" i="10" s="1"/>
  <c r="M467" i="10" s="1"/>
  <c r="H468" i="10"/>
  <c r="G468" i="10"/>
  <c r="H469" i="10"/>
  <c r="G469" i="10"/>
  <c r="K469" i="10" s="1"/>
  <c r="M469" i="10" s="1"/>
  <c r="H470" i="10"/>
  <c r="G470" i="10"/>
  <c r="H471" i="10"/>
  <c r="G471" i="10"/>
  <c r="K471" i="10" s="1"/>
  <c r="M471" i="10" s="1"/>
  <c r="H472" i="10"/>
  <c r="G472" i="10"/>
  <c r="H473" i="10"/>
  <c r="G473" i="10"/>
  <c r="K473" i="10" s="1"/>
  <c r="M473" i="10" s="1"/>
  <c r="H474" i="10"/>
  <c r="G474" i="10"/>
  <c r="H475" i="10"/>
  <c r="G475" i="10"/>
  <c r="K475" i="10" s="1"/>
  <c r="M475" i="10" s="1"/>
  <c r="H476" i="10"/>
  <c r="G476" i="10"/>
  <c r="H477" i="10"/>
  <c r="G477" i="10"/>
  <c r="K477" i="10" s="1"/>
  <c r="M477" i="10" s="1"/>
  <c r="H478" i="10"/>
  <c r="G478" i="10"/>
  <c r="H479" i="10"/>
  <c r="G479" i="10"/>
  <c r="K479" i="10" s="1"/>
  <c r="M479" i="10" s="1"/>
  <c r="H480" i="10"/>
  <c r="G480" i="10"/>
  <c r="H481" i="10"/>
  <c r="G481" i="10"/>
  <c r="K481" i="10" s="1"/>
  <c r="M481" i="10" s="1"/>
  <c r="H482" i="10"/>
  <c r="G482" i="10"/>
  <c r="H483" i="10"/>
  <c r="G483" i="10"/>
  <c r="K483" i="10" s="1"/>
  <c r="M483" i="10" s="1"/>
  <c r="H484" i="10"/>
  <c r="G484" i="10"/>
  <c r="H485" i="10"/>
  <c r="G485" i="10"/>
  <c r="K485" i="10" s="1"/>
  <c r="M485" i="10" s="1"/>
  <c r="H486" i="10"/>
  <c r="G486" i="10"/>
  <c r="H487" i="10"/>
  <c r="G487" i="10"/>
  <c r="K487" i="10" s="1"/>
  <c r="M487" i="10" s="1"/>
  <c r="H488" i="10"/>
  <c r="G488" i="10"/>
  <c r="H489" i="10"/>
  <c r="G489" i="10"/>
  <c r="K489" i="10" s="1"/>
  <c r="M489" i="10" s="1"/>
  <c r="H490" i="10"/>
  <c r="G490" i="10"/>
  <c r="H491" i="10"/>
  <c r="G491" i="10"/>
  <c r="K491" i="10" s="1"/>
  <c r="M491" i="10" s="1"/>
  <c r="H492" i="10"/>
  <c r="G492" i="10"/>
  <c r="H493" i="10"/>
  <c r="G493" i="10"/>
  <c r="K493" i="10" s="1"/>
  <c r="M493" i="10" s="1"/>
  <c r="H494" i="10"/>
  <c r="G494" i="10"/>
  <c r="H495" i="10"/>
  <c r="G495" i="10"/>
  <c r="K495" i="10" s="1"/>
  <c r="M495" i="10" s="1"/>
  <c r="H496" i="10"/>
  <c r="G496" i="10"/>
  <c r="H497" i="10"/>
  <c r="G497" i="10"/>
  <c r="K497" i="10" s="1"/>
  <c r="M497" i="10" s="1"/>
  <c r="H498" i="10"/>
  <c r="G498" i="10"/>
  <c r="H499" i="10"/>
  <c r="G499" i="10"/>
  <c r="K499" i="10" s="1"/>
  <c r="M499" i="10" s="1"/>
  <c r="H500" i="10"/>
  <c r="G500" i="10"/>
  <c r="H501" i="10"/>
  <c r="G501" i="10"/>
  <c r="K501" i="10" s="1"/>
  <c r="M501" i="10" s="1"/>
  <c r="H502" i="10"/>
  <c r="G502" i="10"/>
  <c r="H503" i="10"/>
  <c r="G503" i="10"/>
  <c r="K503" i="10" s="1"/>
  <c r="M503" i="10" s="1"/>
  <c r="H504" i="10"/>
  <c r="G504" i="10"/>
  <c r="H505" i="10"/>
  <c r="G505" i="10"/>
  <c r="K505" i="10" s="1"/>
  <c r="M505" i="10" s="1"/>
  <c r="H506" i="10"/>
  <c r="G506" i="10"/>
  <c r="H507" i="10"/>
  <c r="G507" i="10"/>
  <c r="K507" i="10" s="1"/>
  <c r="M507" i="10" s="1"/>
  <c r="H508" i="10"/>
  <c r="G508" i="10"/>
  <c r="H509" i="10"/>
  <c r="G509" i="10"/>
  <c r="K509" i="10" s="1"/>
  <c r="M509" i="10" s="1"/>
  <c r="H510" i="10"/>
  <c r="G510" i="10"/>
  <c r="H511" i="10"/>
  <c r="G511" i="10"/>
  <c r="K511" i="10" s="1"/>
  <c r="M511" i="10" s="1"/>
  <c r="H512" i="10"/>
  <c r="G512" i="10"/>
  <c r="H513" i="10"/>
  <c r="G513" i="10"/>
  <c r="K513" i="10" s="1"/>
  <c r="M513" i="10" s="1"/>
  <c r="H514" i="10"/>
  <c r="G514" i="10"/>
  <c r="H515" i="10"/>
  <c r="G515" i="10"/>
  <c r="K515" i="10" s="1"/>
  <c r="M515" i="10" s="1"/>
  <c r="H516" i="10"/>
  <c r="G516" i="10"/>
  <c r="H517" i="10"/>
  <c r="K517" i="10" s="1"/>
  <c r="M517" i="10" s="1"/>
  <c r="G517" i="10"/>
  <c r="H518" i="10"/>
  <c r="G518" i="10"/>
  <c r="H519" i="10"/>
  <c r="G519" i="10"/>
  <c r="K519" i="10" s="1"/>
  <c r="M519" i="10" s="1"/>
  <c r="H520" i="10"/>
  <c r="G520" i="10"/>
  <c r="H521" i="10"/>
  <c r="G521" i="10"/>
  <c r="K521" i="10" s="1"/>
  <c r="M521" i="10" s="1"/>
  <c r="H522" i="10"/>
  <c r="G522" i="10"/>
  <c r="H523" i="10"/>
  <c r="G523" i="10"/>
  <c r="K523" i="10" s="1"/>
  <c r="M523" i="10" s="1"/>
  <c r="H524" i="10"/>
  <c r="G524" i="10"/>
  <c r="H525" i="10"/>
  <c r="G525" i="10"/>
  <c r="K525" i="10" s="1"/>
  <c r="M525" i="10" s="1"/>
  <c r="H526" i="10"/>
  <c r="G526" i="10"/>
  <c r="K527" i="10"/>
  <c r="M527" i="10" s="1"/>
  <c r="H527" i="10"/>
  <c r="G527" i="10"/>
  <c r="H528" i="10"/>
  <c r="G528" i="10"/>
  <c r="H360" i="10"/>
  <c r="G360" i="10"/>
  <c r="K360" i="10" s="1"/>
  <c r="M360" i="10" s="1"/>
  <c r="H361" i="10"/>
  <c r="G361" i="10"/>
  <c r="H362" i="10"/>
  <c r="G362" i="10"/>
  <c r="K362" i="10" s="1"/>
  <c r="M362" i="10" s="1"/>
  <c r="H363" i="10"/>
  <c r="G363" i="10"/>
  <c r="H364" i="10"/>
  <c r="G364" i="10"/>
  <c r="K364" i="10" s="1"/>
  <c r="M364" i="10" s="1"/>
  <c r="H365" i="10"/>
  <c r="G365" i="10"/>
  <c r="H366" i="10"/>
  <c r="K366" i="10" s="1"/>
  <c r="M366" i="10" s="1"/>
  <c r="G366" i="10"/>
  <c r="H367" i="10"/>
  <c r="G367" i="10"/>
  <c r="H368" i="10"/>
  <c r="G368" i="10"/>
  <c r="K368" i="10" s="1"/>
  <c r="M368" i="10" s="1"/>
  <c r="H369" i="10"/>
  <c r="G369" i="10"/>
  <c r="H370" i="10"/>
  <c r="G370" i="10"/>
  <c r="K370" i="10" s="1"/>
  <c r="M370" i="10" s="1"/>
  <c r="H371" i="10"/>
  <c r="G371" i="10"/>
  <c r="H372" i="10"/>
  <c r="G372" i="10"/>
  <c r="K372" i="10" s="1"/>
  <c r="M372" i="10" s="1"/>
  <c r="H373" i="10"/>
  <c r="G373" i="10"/>
  <c r="H374" i="10"/>
  <c r="G374" i="10"/>
  <c r="K374" i="10" s="1"/>
  <c r="M374" i="10" s="1"/>
  <c r="H375" i="10"/>
  <c r="G375" i="10"/>
  <c r="H376" i="10"/>
  <c r="G376" i="10"/>
  <c r="K376" i="10" s="1"/>
  <c r="M376" i="10" s="1"/>
  <c r="H377" i="10"/>
  <c r="G377" i="10"/>
  <c r="H378" i="10"/>
  <c r="G378" i="10"/>
  <c r="K378" i="10" s="1"/>
  <c r="M378" i="10" s="1"/>
  <c r="H379" i="10"/>
  <c r="G379" i="10"/>
  <c r="H380" i="10"/>
  <c r="G380" i="10"/>
  <c r="K380" i="10" s="1"/>
  <c r="M380" i="10" s="1"/>
  <c r="H381" i="10"/>
  <c r="G381" i="10"/>
  <c r="H382" i="10"/>
  <c r="G382" i="10"/>
  <c r="K382" i="10" s="1"/>
  <c r="M382" i="10" s="1"/>
  <c r="H383" i="10"/>
  <c r="G383" i="10"/>
  <c r="H384" i="10"/>
  <c r="G384" i="10"/>
  <c r="K384" i="10" s="1"/>
  <c r="M384" i="10" s="1"/>
  <c r="H385" i="10"/>
  <c r="G385" i="10"/>
  <c r="H386" i="10"/>
  <c r="G386" i="10"/>
  <c r="K386" i="10" s="1"/>
  <c r="M386" i="10" s="1"/>
  <c r="H387" i="10"/>
  <c r="G387" i="10"/>
  <c r="K388" i="10"/>
  <c r="M388" i="10" s="1"/>
  <c r="H388" i="10"/>
  <c r="G388" i="10"/>
  <c r="G389" i="10"/>
  <c r="H389" i="10"/>
  <c r="H390" i="10"/>
  <c r="G390" i="10"/>
  <c r="K390" i="10" s="1"/>
  <c r="M390" i="10" s="1"/>
  <c r="H391" i="10"/>
  <c r="G391" i="10"/>
  <c r="H392" i="10"/>
  <c r="G392" i="10"/>
  <c r="K392" i="10" s="1"/>
  <c r="M392" i="10" s="1"/>
  <c r="H393" i="10"/>
  <c r="G393" i="10"/>
  <c r="H394" i="10"/>
  <c r="G394" i="10"/>
  <c r="K394" i="10" s="1"/>
  <c r="M394" i="10" s="1"/>
  <c r="H395" i="10"/>
  <c r="G395" i="10"/>
  <c r="H396" i="10"/>
  <c r="G396" i="10"/>
  <c r="K396" i="10" s="1"/>
  <c r="M396" i="10" s="1"/>
  <c r="H397" i="10"/>
  <c r="G397" i="10"/>
  <c r="H398" i="10"/>
  <c r="G398" i="10"/>
  <c r="K398" i="10" s="1"/>
  <c r="M398" i="10" s="1"/>
  <c r="H399" i="10"/>
  <c r="G399" i="10"/>
  <c r="H400" i="10"/>
  <c r="G400" i="10"/>
  <c r="K400" i="10" s="1"/>
  <c r="M400" i="10" s="1"/>
  <c r="H401" i="10"/>
  <c r="G401" i="10"/>
  <c r="H402" i="10"/>
  <c r="G402" i="10"/>
  <c r="K402" i="10" s="1"/>
  <c r="M402" i="10" s="1"/>
  <c r="H403" i="10"/>
  <c r="G403" i="10"/>
  <c r="H404" i="10"/>
  <c r="G404" i="10"/>
  <c r="K404" i="10" s="1"/>
  <c r="M404" i="10" s="1"/>
  <c r="H405" i="10"/>
  <c r="G405" i="10"/>
  <c r="H406" i="10"/>
  <c r="G406" i="10"/>
  <c r="K406" i="10" s="1"/>
  <c r="M406" i="10" s="1"/>
  <c r="H407" i="10"/>
  <c r="G407" i="10"/>
  <c r="H408" i="10"/>
  <c r="G408" i="10"/>
  <c r="K408" i="10" s="1"/>
  <c r="M408" i="10" s="1"/>
  <c r="H409" i="10"/>
  <c r="G409" i="10"/>
  <c r="H410" i="10"/>
  <c r="G410" i="10"/>
  <c r="K410" i="10" s="1"/>
  <c r="M410" i="10" s="1"/>
  <c r="H411" i="10"/>
  <c r="G411" i="10"/>
  <c r="H412" i="10"/>
  <c r="G412" i="10"/>
  <c r="K412" i="10" s="1"/>
  <c r="M412" i="10" s="1"/>
  <c r="H413" i="10"/>
  <c r="G413" i="10"/>
  <c r="H414" i="10"/>
  <c r="G414" i="10"/>
  <c r="K414" i="10" s="1"/>
  <c r="M414" i="10" s="1"/>
  <c r="H415" i="10"/>
  <c r="G415" i="10"/>
  <c r="H416" i="10"/>
  <c r="G416" i="10"/>
  <c r="K416" i="10" s="1"/>
  <c r="M416" i="10" s="1"/>
  <c r="H417" i="10"/>
  <c r="G417" i="10"/>
  <c r="H418" i="10"/>
  <c r="G418" i="10"/>
  <c r="K418" i="10" s="1"/>
  <c r="M418" i="10" s="1"/>
  <c r="H419" i="10"/>
  <c r="G419" i="10"/>
  <c r="H420" i="10"/>
  <c r="G420" i="10"/>
  <c r="K420" i="10" s="1"/>
  <c r="M420" i="10" s="1"/>
  <c r="G421" i="10"/>
  <c r="H421" i="10"/>
  <c r="H422" i="10"/>
  <c r="G422" i="10"/>
  <c r="K422" i="10" s="1"/>
  <c r="M422" i="10" s="1"/>
  <c r="H423" i="10"/>
  <c r="G423" i="10"/>
  <c r="H424" i="10"/>
  <c r="G424" i="10"/>
  <c r="K424" i="10" s="1"/>
  <c r="M424" i="10" s="1"/>
  <c r="H425" i="10"/>
  <c r="G425" i="10"/>
  <c r="H426" i="10"/>
  <c r="G426" i="10"/>
  <c r="K426" i="10" s="1"/>
  <c r="M426" i="10" s="1"/>
  <c r="H427" i="10"/>
  <c r="G427" i="10"/>
  <c r="H428" i="10"/>
  <c r="G428" i="10"/>
  <c r="K428" i="10" s="1"/>
  <c r="M428" i="10" s="1"/>
  <c r="H429" i="10"/>
  <c r="G429" i="10"/>
  <c r="H430" i="10"/>
  <c r="G430" i="10"/>
  <c r="K430" i="10" s="1"/>
  <c r="M430" i="10" s="1"/>
  <c r="H431" i="10"/>
  <c r="G431" i="10"/>
  <c r="H432" i="10"/>
  <c r="G432" i="10"/>
  <c r="K432" i="10" s="1"/>
  <c r="M432" i="10" s="1"/>
  <c r="H433" i="10"/>
  <c r="G433" i="10"/>
  <c r="H434" i="10"/>
  <c r="G434" i="10"/>
  <c r="K434" i="10" s="1"/>
  <c r="M434" i="10" s="1"/>
  <c r="H435" i="10"/>
  <c r="G435" i="10"/>
  <c r="H436" i="10"/>
  <c r="G436" i="10"/>
  <c r="K436" i="10" s="1"/>
  <c r="M436" i="10" s="1"/>
  <c r="H437" i="10"/>
  <c r="G437" i="10"/>
  <c r="H438" i="10"/>
  <c r="G438" i="10"/>
  <c r="K438" i="10" s="1"/>
  <c r="M438" i="10" s="1"/>
  <c r="H439" i="10"/>
  <c r="G439" i="10"/>
  <c r="H440" i="10"/>
  <c r="G440" i="10"/>
  <c r="K440" i="10" s="1"/>
  <c r="M440" i="10" s="1"/>
  <c r="H441" i="10"/>
  <c r="G441" i="10"/>
  <c r="H442" i="10"/>
  <c r="G442" i="10"/>
  <c r="K442" i="10" s="1"/>
  <c r="M442" i="10" s="1"/>
  <c r="H443" i="10"/>
  <c r="G443" i="10"/>
  <c r="H444" i="10"/>
  <c r="G444" i="10"/>
  <c r="K444" i="10" s="1"/>
  <c r="M444" i="10" s="1"/>
  <c r="H445" i="10"/>
  <c r="G445" i="10"/>
  <c r="H446" i="10"/>
  <c r="G446" i="10"/>
  <c r="K446" i="10" s="1"/>
  <c r="M446" i="10" s="1"/>
  <c r="H447" i="10"/>
  <c r="G447" i="10"/>
  <c r="H448" i="10"/>
  <c r="G448" i="10"/>
  <c r="K448" i="10" s="1"/>
  <c r="M448" i="10" s="1"/>
  <c r="H449" i="10"/>
  <c r="G449" i="10"/>
  <c r="H450" i="10"/>
  <c r="G450" i="10"/>
  <c r="K450" i="10" s="1"/>
  <c r="M450" i="10" s="1"/>
  <c r="H451" i="10"/>
  <c r="G451" i="10"/>
  <c r="G452" i="10"/>
  <c r="K452" i="10" s="1"/>
  <c r="M452" i="10" s="1"/>
  <c r="H452" i="10"/>
  <c r="H453" i="10"/>
  <c r="G453" i="10"/>
  <c r="H454" i="10"/>
  <c r="G454" i="10"/>
  <c r="K454" i="10" s="1"/>
  <c r="M454" i="10" s="1"/>
  <c r="H455" i="10"/>
  <c r="G455" i="10"/>
  <c r="H456" i="10"/>
  <c r="G456" i="10"/>
  <c r="K456" i="10" s="1"/>
  <c r="M456" i="10" s="1"/>
  <c r="H457" i="10"/>
  <c r="G457" i="10"/>
  <c r="H458" i="10"/>
  <c r="G458" i="10"/>
  <c r="K458" i="10" s="1"/>
  <c r="M458" i="10" s="1"/>
  <c r="H459" i="10"/>
  <c r="G459" i="10"/>
  <c r="H260" i="10"/>
  <c r="G260" i="10"/>
  <c r="K260" i="10" s="1"/>
  <c r="M260" i="10" s="1"/>
  <c r="H261" i="10"/>
  <c r="G261" i="10"/>
  <c r="H262" i="10"/>
  <c r="G262" i="10"/>
  <c r="K262" i="10" s="1"/>
  <c r="M262" i="10" s="1"/>
  <c r="H263" i="10"/>
  <c r="G263" i="10"/>
  <c r="H264" i="10"/>
  <c r="G264" i="10"/>
  <c r="K264" i="10" s="1"/>
  <c r="M264" i="10" s="1"/>
  <c r="H265" i="10"/>
  <c r="G265" i="10"/>
  <c r="H266" i="10"/>
  <c r="G266" i="10"/>
  <c r="K266" i="10" s="1"/>
  <c r="M266" i="10" s="1"/>
  <c r="H267" i="10"/>
  <c r="G267" i="10"/>
  <c r="H268" i="10"/>
  <c r="G268" i="10"/>
  <c r="K268" i="10" s="1"/>
  <c r="M268" i="10" s="1"/>
  <c r="H269" i="10"/>
  <c r="G269" i="10"/>
  <c r="H270" i="10"/>
  <c r="G270" i="10"/>
  <c r="K270" i="10" s="1"/>
  <c r="M270" i="10" s="1"/>
  <c r="H271" i="10"/>
  <c r="G271" i="10"/>
  <c r="H272" i="10"/>
  <c r="G272" i="10"/>
  <c r="K272" i="10" s="1"/>
  <c r="M272" i="10" s="1"/>
  <c r="H273" i="10"/>
  <c r="G273" i="10"/>
  <c r="H274" i="10"/>
  <c r="G274" i="10"/>
  <c r="K274" i="10" s="1"/>
  <c r="M274" i="10" s="1"/>
  <c r="H275" i="10"/>
  <c r="G275" i="10"/>
  <c r="H276" i="10"/>
  <c r="G276" i="10"/>
  <c r="K276" i="10" s="1"/>
  <c r="M276" i="10" s="1"/>
  <c r="H277" i="10"/>
  <c r="G277" i="10"/>
  <c r="G278" i="10"/>
  <c r="H278" i="10"/>
  <c r="K278" i="10" s="1"/>
  <c r="M278" i="10" s="1"/>
  <c r="H279" i="10"/>
  <c r="G279" i="10"/>
  <c r="H280" i="10"/>
  <c r="G280" i="10"/>
  <c r="K280" i="10" s="1"/>
  <c r="M280" i="10" s="1"/>
  <c r="H281" i="10"/>
  <c r="G281" i="10"/>
  <c r="H282" i="10"/>
  <c r="G282" i="10"/>
  <c r="K282" i="10" s="1"/>
  <c r="M282" i="10" s="1"/>
  <c r="H283" i="10"/>
  <c r="G283" i="10"/>
  <c r="H284" i="10"/>
  <c r="G284" i="10"/>
  <c r="K284" i="10" s="1"/>
  <c r="M284" i="10" s="1"/>
  <c r="H285" i="10"/>
  <c r="G285" i="10"/>
  <c r="H286" i="10"/>
  <c r="G286" i="10"/>
  <c r="K286" i="10" s="1"/>
  <c r="M286" i="10" s="1"/>
  <c r="H287" i="10"/>
  <c r="G287" i="10"/>
  <c r="H288" i="10"/>
  <c r="G288" i="10"/>
  <c r="K288" i="10" s="1"/>
  <c r="M288" i="10" s="1"/>
  <c r="H289" i="10"/>
  <c r="G289" i="10"/>
  <c r="H290" i="10"/>
  <c r="G290" i="10"/>
  <c r="K290" i="10" s="1"/>
  <c r="M290" i="10" s="1"/>
  <c r="H291" i="10"/>
  <c r="G291" i="10"/>
  <c r="G292" i="10"/>
  <c r="H292" i="10"/>
  <c r="K292" i="10" s="1"/>
  <c r="M292" i="10" s="1"/>
  <c r="H293" i="10"/>
  <c r="G293" i="10"/>
  <c r="H294" i="10"/>
  <c r="G294" i="10"/>
  <c r="K294" i="10" s="1"/>
  <c r="M294" i="10" s="1"/>
  <c r="H295" i="10"/>
  <c r="G295" i="10"/>
  <c r="H296" i="10"/>
  <c r="G296" i="10"/>
  <c r="K296" i="10" s="1"/>
  <c r="M296" i="10" s="1"/>
  <c r="H297" i="10"/>
  <c r="G297" i="10"/>
  <c r="H298" i="10"/>
  <c r="G298" i="10"/>
  <c r="K298" i="10" s="1"/>
  <c r="M298" i="10" s="1"/>
  <c r="H299" i="10"/>
  <c r="G299" i="10"/>
  <c r="H300" i="10"/>
  <c r="G300" i="10"/>
  <c r="K300" i="10" s="1"/>
  <c r="M300" i="10" s="1"/>
  <c r="H301" i="10"/>
  <c r="G301" i="10"/>
  <c r="H302" i="10"/>
  <c r="G302" i="10"/>
  <c r="K302" i="10" s="1"/>
  <c r="M302" i="10" s="1"/>
  <c r="H303" i="10"/>
  <c r="G303" i="10"/>
  <c r="H304" i="10"/>
  <c r="G304" i="10"/>
  <c r="K304" i="10" s="1"/>
  <c r="M304" i="10" s="1"/>
  <c r="H305" i="10"/>
  <c r="G305" i="10"/>
  <c r="H306" i="10"/>
  <c r="G306" i="10"/>
  <c r="K306" i="10" s="1"/>
  <c r="M306" i="10" s="1"/>
  <c r="G307" i="10"/>
  <c r="H307" i="10"/>
  <c r="H308" i="10"/>
  <c r="G308" i="10"/>
  <c r="K308" i="10" s="1"/>
  <c r="M308" i="10" s="1"/>
  <c r="H309" i="10"/>
  <c r="G309" i="10"/>
  <c r="H310" i="10"/>
  <c r="G310" i="10"/>
  <c r="K310" i="10" s="1"/>
  <c r="M310" i="10" s="1"/>
  <c r="H311" i="10"/>
  <c r="G311" i="10"/>
  <c r="H312" i="10"/>
  <c r="G312" i="10"/>
  <c r="K312" i="10" s="1"/>
  <c r="M312" i="10" s="1"/>
  <c r="H313" i="10"/>
  <c r="G313" i="10"/>
  <c r="H314" i="10"/>
  <c r="G314" i="10"/>
  <c r="K314" i="10" s="1"/>
  <c r="M314" i="10" s="1"/>
  <c r="H315" i="10"/>
  <c r="G315" i="10"/>
  <c r="H316" i="10"/>
  <c r="G316" i="10"/>
  <c r="K316" i="10" s="1"/>
  <c r="M316" i="10" s="1"/>
  <c r="H317" i="10"/>
  <c r="G317" i="10"/>
  <c r="H318" i="10"/>
  <c r="G318" i="10"/>
  <c r="K318" i="10" s="1"/>
  <c r="M318" i="10" s="1"/>
  <c r="H319" i="10"/>
  <c r="G319" i="10"/>
  <c r="H320" i="10"/>
  <c r="G320" i="10"/>
  <c r="K320" i="10" s="1"/>
  <c r="M320" i="10" s="1"/>
  <c r="H321" i="10"/>
  <c r="G321" i="10"/>
  <c r="H322" i="10"/>
  <c r="G322" i="10"/>
  <c r="K322" i="10" s="1"/>
  <c r="M322" i="10" s="1"/>
  <c r="H323" i="10"/>
  <c r="G323" i="10"/>
  <c r="H324" i="10"/>
  <c r="G324" i="10"/>
  <c r="K324" i="10" s="1"/>
  <c r="M324" i="10" s="1"/>
  <c r="H325" i="10"/>
  <c r="G325" i="10"/>
  <c r="H326" i="10"/>
  <c r="G326" i="10"/>
  <c r="K326" i="10" s="1"/>
  <c r="M326" i="10" s="1"/>
  <c r="H327" i="10"/>
  <c r="G327" i="10"/>
  <c r="H328" i="10"/>
  <c r="G328" i="10"/>
  <c r="K328" i="10" s="1"/>
  <c r="M328" i="10" s="1"/>
  <c r="G329" i="10"/>
  <c r="H329" i="10"/>
  <c r="H330" i="10"/>
  <c r="K330" i="10" s="1"/>
  <c r="M330" i="10" s="1"/>
  <c r="G330" i="10"/>
  <c r="H331" i="10"/>
  <c r="G331" i="10"/>
  <c r="H332" i="10"/>
  <c r="G332" i="10"/>
  <c r="K332" i="10" s="1"/>
  <c r="M332" i="10" s="1"/>
  <c r="H333" i="10"/>
  <c r="G333" i="10"/>
  <c r="K334" i="10"/>
  <c r="M334" i="10" s="1"/>
  <c r="H334" i="10"/>
  <c r="G334" i="10"/>
  <c r="H335" i="10"/>
  <c r="G335" i="10"/>
  <c r="H336" i="10"/>
  <c r="K336" i="10" s="1"/>
  <c r="M336" i="10" s="1"/>
  <c r="G336" i="10"/>
  <c r="H337" i="10"/>
  <c r="G337" i="10"/>
  <c r="H338" i="10"/>
  <c r="G338" i="10"/>
  <c r="K338" i="10" s="1"/>
  <c r="M338" i="10" s="1"/>
  <c r="H339" i="10"/>
  <c r="G339" i="10"/>
  <c r="H340" i="10"/>
  <c r="G340" i="10"/>
  <c r="K340" i="10" s="1"/>
  <c r="M340" i="10" s="1"/>
  <c r="H341" i="10"/>
  <c r="G341" i="10"/>
  <c r="K342" i="10"/>
  <c r="M342" i="10" s="1"/>
  <c r="H342" i="10"/>
  <c r="G342" i="10"/>
  <c r="H343" i="10"/>
  <c r="G343" i="10"/>
  <c r="H344" i="10"/>
  <c r="G344" i="10"/>
  <c r="K344" i="10" s="1"/>
  <c r="M344" i="10" s="1"/>
  <c r="H345" i="10"/>
  <c r="G345" i="10"/>
  <c r="H346" i="10"/>
  <c r="G346" i="10"/>
  <c r="K346" i="10" s="1"/>
  <c r="M346" i="10" s="1"/>
  <c r="H347" i="10"/>
  <c r="G347" i="10"/>
  <c r="H348" i="10"/>
  <c r="G348" i="10"/>
  <c r="K348" i="10" s="1"/>
  <c r="M348" i="10" s="1"/>
  <c r="H349" i="10"/>
  <c r="G349" i="10"/>
  <c r="H350" i="10"/>
  <c r="G350" i="10"/>
  <c r="K350" i="10" s="1"/>
  <c r="M350" i="10" s="1"/>
  <c r="H351" i="10"/>
  <c r="G351" i="10"/>
  <c r="H352" i="10"/>
  <c r="G352" i="10"/>
  <c r="K352" i="10" s="1"/>
  <c r="M352" i="10" s="1"/>
  <c r="H353" i="10"/>
  <c r="G353" i="10"/>
  <c r="H354" i="10"/>
  <c r="G354" i="10"/>
  <c r="K354" i="10" s="1"/>
  <c r="M354" i="10" s="1"/>
  <c r="H355" i="10"/>
  <c r="G355" i="10"/>
  <c r="H356" i="10"/>
  <c r="G356" i="10"/>
  <c r="K356" i="10" s="1"/>
  <c r="M356" i="10" s="1"/>
  <c r="H357" i="10"/>
  <c r="G357" i="10"/>
  <c r="H358" i="10"/>
  <c r="G358" i="10"/>
  <c r="K358" i="10" s="1"/>
  <c r="M358" i="10" s="1"/>
  <c r="H359" i="10"/>
  <c r="G359" i="10"/>
  <c r="H160" i="10"/>
  <c r="G160" i="10"/>
  <c r="K160" i="10" s="1"/>
  <c r="M160" i="10" s="1"/>
  <c r="H161" i="10"/>
  <c r="G161" i="10"/>
  <c r="H162" i="10"/>
  <c r="G162" i="10"/>
  <c r="K162" i="10" s="1"/>
  <c r="M162" i="10" s="1"/>
  <c r="H163" i="10"/>
  <c r="G163" i="10"/>
  <c r="H164" i="10"/>
  <c r="G164" i="10"/>
  <c r="K164" i="10" s="1"/>
  <c r="M164" i="10" s="1"/>
  <c r="H165" i="10"/>
  <c r="G165" i="10"/>
  <c r="H166" i="10"/>
  <c r="G166" i="10"/>
  <c r="K166" i="10" s="1"/>
  <c r="M166" i="10" s="1"/>
  <c r="H167" i="10"/>
  <c r="G167" i="10"/>
  <c r="H168" i="10"/>
  <c r="G168" i="10"/>
  <c r="K168" i="10" s="1"/>
  <c r="M168" i="10" s="1"/>
  <c r="H169" i="10"/>
  <c r="G169" i="10"/>
  <c r="H170" i="10"/>
  <c r="G170" i="10"/>
  <c r="K170" i="10" s="1"/>
  <c r="M170" i="10" s="1"/>
  <c r="H171" i="10"/>
  <c r="G171" i="10"/>
  <c r="G172" i="10"/>
  <c r="K172" i="10" s="1"/>
  <c r="M172" i="10" s="1"/>
  <c r="H172" i="10"/>
  <c r="H173" i="10"/>
  <c r="G173" i="10"/>
  <c r="H174" i="10"/>
  <c r="G174" i="10"/>
  <c r="K174" i="10" s="1"/>
  <c r="M174" i="10" s="1"/>
  <c r="H175" i="10"/>
  <c r="G175" i="10"/>
  <c r="H176" i="10"/>
  <c r="G176" i="10"/>
  <c r="K176" i="10" s="1"/>
  <c r="M176" i="10" s="1"/>
  <c r="H177" i="10"/>
  <c r="G177" i="10"/>
  <c r="H178" i="10"/>
  <c r="G178" i="10"/>
  <c r="K178" i="10" s="1"/>
  <c r="M178" i="10" s="1"/>
  <c r="H179" i="10"/>
  <c r="G179" i="10"/>
  <c r="H180" i="10"/>
  <c r="G180" i="10"/>
  <c r="K180" i="10" s="1"/>
  <c r="M180" i="10" s="1"/>
  <c r="H181" i="10"/>
  <c r="G181" i="10"/>
  <c r="H182" i="10"/>
  <c r="G182" i="10"/>
  <c r="K182" i="10" s="1"/>
  <c r="M182" i="10" s="1"/>
  <c r="H183" i="10"/>
  <c r="G183" i="10"/>
  <c r="H184" i="10"/>
  <c r="G184" i="10"/>
  <c r="K184" i="10" s="1"/>
  <c r="M184" i="10" s="1"/>
  <c r="H185" i="10"/>
  <c r="G185" i="10"/>
  <c r="H186" i="10"/>
  <c r="G186" i="10"/>
  <c r="K186" i="10" s="1"/>
  <c r="M186" i="10" s="1"/>
  <c r="H187" i="10"/>
  <c r="G187" i="10"/>
  <c r="H188" i="10"/>
  <c r="G188" i="10"/>
  <c r="K188" i="10" s="1"/>
  <c r="M188" i="10" s="1"/>
  <c r="H189" i="10"/>
  <c r="G189" i="10"/>
  <c r="H190" i="10"/>
  <c r="G190" i="10"/>
  <c r="K190" i="10" s="1"/>
  <c r="M190" i="10" s="1"/>
  <c r="H191" i="10"/>
  <c r="G191" i="10"/>
  <c r="H192" i="10"/>
  <c r="G192" i="10"/>
  <c r="K192" i="10" s="1"/>
  <c r="M192" i="10" s="1"/>
  <c r="H193" i="10"/>
  <c r="G193" i="10"/>
  <c r="K194" i="10"/>
  <c r="M194" i="10" s="1"/>
  <c r="H194" i="10"/>
  <c r="G194" i="10"/>
  <c r="H195" i="10"/>
  <c r="G195" i="10"/>
  <c r="H196" i="10"/>
  <c r="G196" i="10"/>
  <c r="K196" i="10" s="1"/>
  <c r="M196" i="10" s="1"/>
  <c r="H197" i="10"/>
  <c r="G197" i="10"/>
  <c r="H198" i="10"/>
  <c r="G198" i="10"/>
  <c r="K198" i="10" s="1"/>
  <c r="M198" i="10" s="1"/>
  <c r="H199" i="10"/>
  <c r="G199" i="10"/>
  <c r="H200" i="10"/>
  <c r="G200" i="10"/>
  <c r="K200" i="10" s="1"/>
  <c r="M200" i="10" s="1"/>
  <c r="H201" i="10"/>
  <c r="G201" i="10"/>
  <c r="H202" i="10"/>
  <c r="G202" i="10"/>
  <c r="K202" i="10" s="1"/>
  <c r="M202" i="10" s="1"/>
  <c r="H203" i="10"/>
  <c r="G203" i="10"/>
  <c r="H204" i="10"/>
  <c r="G204" i="10"/>
  <c r="K204" i="10" s="1"/>
  <c r="M204" i="10" s="1"/>
  <c r="H205" i="10"/>
  <c r="G205" i="10"/>
  <c r="H206" i="10"/>
  <c r="G206" i="10"/>
  <c r="K206" i="10" s="1"/>
  <c r="M206" i="10" s="1"/>
  <c r="H207" i="10"/>
  <c r="G207" i="10"/>
  <c r="H208" i="10"/>
  <c r="G208" i="10"/>
  <c r="K208" i="10" s="1"/>
  <c r="M208" i="10" s="1"/>
  <c r="H209" i="10"/>
  <c r="G209" i="10"/>
  <c r="H210" i="10"/>
  <c r="G210" i="10"/>
  <c r="K210" i="10" s="1"/>
  <c r="M210" i="10" s="1"/>
  <c r="H211" i="10"/>
  <c r="G211" i="10"/>
  <c r="H212" i="10"/>
  <c r="G212" i="10"/>
  <c r="K212" i="10" s="1"/>
  <c r="M212" i="10" s="1"/>
  <c r="H213" i="10"/>
  <c r="G213" i="10"/>
  <c r="H214" i="10"/>
  <c r="G214" i="10"/>
  <c r="K214" i="10" s="1"/>
  <c r="M214" i="10" s="1"/>
  <c r="H215" i="10"/>
  <c r="G215" i="10"/>
  <c r="H216" i="10"/>
  <c r="G216" i="10"/>
  <c r="K216" i="10" s="1"/>
  <c r="M216" i="10" s="1"/>
  <c r="H217" i="10"/>
  <c r="G217" i="10"/>
  <c r="H218" i="10"/>
  <c r="G218" i="10"/>
  <c r="K218" i="10" s="1"/>
  <c r="M218" i="10" s="1"/>
  <c r="H219" i="10"/>
  <c r="G219" i="10"/>
  <c r="H220" i="10"/>
  <c r="G220" i="10"/>
  <c r="K220" i="10" s="1"/>
  <c r="M220" i="10" s="1"/>
  <c r="H221" i="10"/>
  <c r="G221" i="10"/>
  <c r="H222" i="10"/>
  <c r="G222" i="10"/>
  <c r="K222" i="10" s="1"/>
  <c r="M222" i="10" s="1"/>
  <c r="H223" i="10"/>
  <c r="G223" i="10"/>
  <c r="H224" i="10"/>
  <c r="G224" i="10"/>
  <c r="K224" i="10" s="1"/>
  <c r="M224" i="10" s="1"/>
  <c r="H225" i="10"/>
  <c r="G225" i="10"/>
  <c r="H226" i="10"/>
  <c r="G226" i="10"/>
  <c r="K226" i="10" s="1"/>
  <c r="M226" i="10" s="1"/>
  <c r="H227" i="10"/>
  <c r="G227" i="10"/>
  <c r="H228" i="10"/>
  <c r="G228" i="10"/>
  <c r="K228" i="10" s="1"/>
  <c r="M228" i="10" s="1"/>
  <c r="G229" i="10"/>
  <c r="H229" i="10"/>
  <c r="H230" i="10"/>
  <c r="G230" i="10"/>
  <c r="K230" i="10" s="1"/>
  <c r="M230" i="10" s="1"/>
  <c r="H231" i="10"/>
  <c r="G231" i="10"/>
  <c r="H232" i="10"/>
  <c r="G232" i="10"/>
  <c r="K232" i="10" s="1"/>
  <c r="M232" i="10" s="1"/>
  <c r="H233" i="10"/>
  <c r="G233" i="10"/>
  <c r="H234" i="10"/>
  <c r="G234" i="10"/>
  <c r="K234" i="10" s="1"/>
  <c r="M234" i="10" s="1"/>
  <c r="H235" i="10"/>
  <c r="G235" i="10"/>
  <c r="H236" i="10"/>
  <c r="G236" i="10"/>
  <c r="K236" i="10" s="1"/>
  <c r="M236" i="10" s="1"/>
  <c r="H237" i="10"/>
  <c r="G237" i="10"/>
  <c r="H238" i="10"/>
  <c r="G238" i="10"/>
  <c r="K238" i="10" s="1"/>
  <c r="M238" i="10" s="1"/>
  <c r="H239" i="10"/>
  <c r="G239" i="10"/>
  <c r="H240" i="10"/>
  <c r="G240" i="10"/>
  <c r="K240" i="10" s="1"/>
  <c r="M240" i="10" s="1"/>
  <c r="H241" i="10"/>
  <c r="G241" i="10"/>
  <c r="H242" i="10"/>
  <c r="G242" i="10"/>
  <c r="K242" i="10" s="1"/>
  <c r="M242" i="10" s="1"/>
  <c r="H243" i="10"/>
  <c r="G243" i="10"/>
  <c r="H244" i="10"/>
  <c r="K244" i="10" s="1"/>
  <c r="M244" i="10" s="1"/>
  <c r="G244" i="10"/>
  <c r="H245" i="10"/>
  <c r="G245" i="10"/>
  <c r="H246" i="10"/>
  <c r="G246" i="10"/>
  <c r="K246" i="10" s="1"/>
  <c r="M246" i="10" s="1"/>
  <c r="H247" i="10"/>
  <c r="G247" i="10"/>
  <c r="H248" i="10"/>
  <c r="G248" i="10"/>
  <c r="K248" i="10" s="1"/>
  <c r="M248" i="10" s="1"/>
  <c r="H249" i="10"/>
  <c r="G249" i="10"/>
  <c r="H250" i="10"/>
  <c r="G250" i="10"/>
  <c r="K250" i="10" s="1"/>
  <c r="M250" i="10" s="1"/>
  <c r="H251" i="10"/>
  <c r="G251" i="10"/>
  <c r="H252" i="10"/>
  <c r="G252" i="10"/>
  <c r="K252" i="10" s="1"/>
  <c r="M252" i="10" s="1"/>
  <c r="H253" i="10"/>
  <c r="G253" i="10"/>
  <c r="H254" i="10"/>
  <c r="G254" i="10"/>
  <c r="K254" i="10" s="1"/>
  <c r="M254" i="10" s="1"/>
  <c r="G255" i="10"/>
  <c r="H255" i="10"/>
  <c r="K256" i="10"/>
  <c r="M256" i="10" s="1"/>
  <c r="G256" i="10"/>
  <c r="H256" i="10"/>
  <c r="H257" i="10"/>
  <c r="G257" i="10"/>
  <c r="H258" i="10"/>
  <c r="G258" i="10"/>
  <c r="K258" i="10" s="1"/>
  <c r="M258" i="10" s="1"/>
  <c r="H259" i="10"/>
  <c r="G259" i="10"/>
  <c r="K110" i="10"/>
  <c r="M110" i="10" s="1"/>
  <c r="H110" i="10"/>
  <c r="G110" i="10"/>
  <c r="G111" i="10"/>
  <c r="H111" i="10"/>
  <c r="H112" i="10"/>
  <c r="G112" i="10"/>
  <c r="K112" i="10" s="1"/>
  <c r="M112" i="10" s="1"/>
  <c r="H113" i="10"/>
  <c r="G113" i="10"/>
  <c r="H114" i="10"/>
  <c r="G114" i="10"/>
  <c r="K114" i="10" s="1"/>
  <c r="M114" i="10" s="1"/>
  <c r="H115" i="10"/>
  <c r="G115" i="10"/>
  <c r="H116" i="10"/>
  <c r="G116" i="10"/>
  <c r="K116" i="10" s="1"/>
  <c r="M116" i="10" s="1"/>
  <c r="H117" i="10"/>
  <c r="G117" i="10"/>
  <c r="H118" i="10"/>
  <c r="G118" i="10"/>
  <c r="K118" i="10" s="1"/>
  <c r="M118" i="10" s="1"/>
  <c r="H119" i="10"/>
  <c r="G119" i="10"/>
  <c r="G120" i="10"/>
  <c r="K120" i="10" s="1"/>
  <c r="M120" i="10" s="1"/>
  <c r="H120" i="10"/>
  <c r="H121" i="10"/>
  <c r="G121" i="10"/>
  <c r="H122" i="10"/>
  <c r="G122" i="10"/>
  <c r="K122" i="10" s="1"/>
  <c r="M122" i="10" s="1"/>
  <c r="H123" i="10"/>
  <c r="G123" i="10"/>
  <c r="H124" i="10"/>
  <c r="G124" i="10"/>
  <c r="K124" i="10" s="1"/>
  <c r="M124" i="10" s="1"/>
  <c r="H125" i="10"/>
  <c r="G125" i="10"/>
  <c r="H126" i="10"/>
  <c r="G126" i="10"/>
  <c r="K126" i="10" s="1"/>
  <c r="M126" i="10" s="1"/>
  <c r="H127" i="10"/>
  <c r="G127" i="10"/>
  <c r="H128" i="10"/>
  <c r="G128" i="10"/>
  <c r="K128" i="10" s="1"/>
  <c r="M128" i="10" s="1"/>
  <c r="H129" i="10"/>
  <c r="G129" i="10"/>
  <c r="H130" i="10"/>
  <c r="G130" i="10"/>
  <c r="K130" i="10" s="1"/>
  <c r="M130" i="10" s="1"/>
  <c r="H131" i="10"/>
  <c r="G131" i="10"/>
  <c r="H132" i="10"/>
  <c r="G132" i="10"/>
  <c r="K132" i="10" s="1"/>
  <c r="M132" i="10" s="1"/>
  <c r="H133" i="10"/>
  <c r="G133" i="10"/>
  <c r="H134" i="10"/>
  <c r="G134" i="10"/>
  <c r="K134" i="10" s="1"/>
  <c r="M134" i="10" s="1"/>
  <c r="G135" i="10"/>
  <c r="H135" i="10"/>
  <c r="H136" i="10"/>
  <c r="G136" i="10"/>
  <c r="K136" i="10" s="1"/>
  <c r="M136" i="10" s="1"/>
  <c r="H137" i="10"/>
  <c r="G137" i="10"/>
  <c r="G138" i="10"/>
  <c r="K138" i="10" s="1"/>
  <c r="M138" i="10" s="1"/>
  <c r="H138" i="10"/>
  <c r="H139" i="10"/>
  <c r="G139" i="10"/>
  <c r="H140" i="10"/>
  <c r="G140" i="10"/>
  <c r="K140" i="10" s="1"/>
  <c r="M140" i="10" s="1"/>
  <c r="H141" i="10"/>
  <c r="G141" i="10"/>
  <c r="H142" i="10"/>
  <c r="G142" i="10"/>
  <c r="K142" i="10" s="1"/>
  <c r="M142" i="10" s="1"/>
  <c r="H143" i="10"/>
  <c r="G143" i="10"/>
  <c r="H144" i="10"/>
  <c r="G144" i="10"/>
  <c r="K144" i="10" s="1"/>
  <c r="M144" i="10" s="1"/>
  <c r="G145" i="10"/>
  <c r="H145" i="10"/>
  <c r="H146" i="10"/>
  <c r="G146" i="10"/>
  <c r="K146" i="10" s="1"/>
  <c r="M146" i="10" s="1"/>
  <c r="H147" i="10"/>
  <c r="G147" i="10"/>
  <c r="H148" i="10"/>
  <c r="G148" i="10"/>
  <c r="K148" i="10" s="1"/>
  <c r="M148" i="10" s="1"/>
  <c r="G149" i="10"/>
  <c r="H149" i="10"/>
  <c r="H150" i="10"/>
  <c r="G150" i="10"/>
  <c r="K150" i="10" s="1"/>
  <c r="M150" i="10" s="1"/>
  <c r="H151" i="10"/>
  <c r="G151" i="10"/>
  <c r="H152" i="10"/>
  <c r="G152" i="10"/>
  <c r="K152" i="10" s="1"/>
  <c r="M152" i="10" s="1"/>
  <c r="H153" i="10"/>
  <c r="G153" i="10"/>
  <c r="H154" i="10"/>
  <c r="G154" i="10"/>
  <c r="K154" i="10" s="1"/>
  <c r="M154" i="10" s="1"/>
  <c r="H155" i="10"/>
  <c r="G155" i="10"/>
  <c r="H156" i="10"/>
  <c r="G156" i="10"/>
  <c r="K156" i="10" s="1"/>
  <c r="M156" i="10" s="1"/>
  <c r="H157" i="10"/>
  <c r="G157" i="10"/>
  <c r="H158" i="10"/>
  <c r="G158" i="10"/>
  <c r="K158" i="10" s="1"/>
  <c r="M158" i="10" s="1"/>
  <c r="G159" i="10"/>
  <c r="H159" i="10"/>
  <c r="G60" i="10"/>
  <c r="H60" i="10"/>
  <c r="G61" i="10"/>
  <c r="H61" i="10"/>
  <c r="H62" i="10"/>
  <c r="G62" i="10"/>
  <c r="H63" i="10"/>
  <c r="G63" i="10"/>
  <c r="G64" i="10"/>
  <c r="H64" i="10"/>
  <c r="G65" i="10"/>
  <c r="H65" i="10"/>
  <c r="G66" i="10"/>
  <c r="H66" i="10"/>
  <c r="H67" i="10"/>
  <c r="G67" i="10"/>
  <c r="G68" i="10"/>
  <c r="H68" i="10"/>
  <c r="G69" i="10"/>
  <c r="H69" i="10"/>
  <c r="H70" i="10"/>
  <c r="G70" i="10"/>
  <c r="H71" i="10"/>
  <c r="G71" i="10"/>
  <c r="H72" i="10"/>
  <c r="G72" i="10"/>
  <c r="H73" i="10"/>
  <c r="G73" i="10"/>
  <c r="H74" i="10"/>
  <c r="G74" i="10"/>
  <c r="H75" i="10"/>
  <c r="G75" i="10"/>
  <c r="G76" i="10"/>
  <c r="H76" i="10"/>
  <c r="H77" i="10"/>
  <c r="G77" i="10"/>
  <c r="H78" i="10"/>
  <c r="G78" i="10"/>
  <c r="G79" i="10"/>
  <c r="H79" i="10"/>
  <c r="G80" i="10"/>
  <c r="H80" i="10"/>
  <c r="H81" i="10"/>
  <c r="G81" i="10"/>
  <c r="G82" i="10"/>
  <c r="H82" i="10"/>
  <c r="H83" i="10"/>
  <c r="G83" i="10"/>
  <c r="G84" i="10"/>
  <c r="H84" i="10"/>
  <c r="H85" i="10"/>
  <c r="G85" i="10"/>
  <c r="H86" i="10"/>
  <c r="G86" i="10"/>
  <c r="G87" i="10"/>
  <c r="H87" i="10"/>
  <c r="H88" i="10"/>
  <c r="G88" i="10"/>
  <c r="G89" i="10"/>
  <c r="H89" i="10"/>
  <c r="G90" i="10"/>
  <c r="H90" i="10"/>
  <c r="H91" i="10"/>
  <c r="G91" i="10"/>
  <c r="G92" i="10"/>
  <c r="H92" i="10"/>
  <c r="H93" i="10"/>
  <c r="G93" i="10"/>
  <c r="H94" i="10"/>
  <c r="G94" i="10"/>
  <c r="G95" i="10"/>
  <c r="H95" i="10"/>
  <c r="H96" i="10"/>
  <c r="G96" i="10"/>
  <c r="H97" i="10"/>
  <c r="G97" i="10"/>
  <c r="H98" i="10"/>
  <c r="G98" i="10"/>
  <c r="H99" i="10"/>
  <c r="G99" i="10"/>
  <c r="H100" i="10"/>
  <c r="G100" i="10"/>
  <c r="G101" i="10"/>
  <c r="H101" i="10"/>
  <c r="H102" i="10"/>
  <c r="G102" i="10"/>
  <c r="H103" i="10"/>
  <c r="G103" i="10"/>
  <c r="H104" i="10"/>
  <c r="G104" i="10"/>
  <c r="H105" i="10"/>
  <c r="G105" i="10"/>
  <c r="H106" i="10"/>
  <c r="G106" i="10"/>
  <c r="H107" i="10"/>
  <c r="G107" i="10"/>
  <c r="H108" i="10"/>
  <c r="G108" i="10"/>
  <c r="H109" i="10"/>
  <c r="G109" i="10"/>
  <c r="E529"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K462" i="10" l="1"/>
  <c r="M462" i="10" s="1"/>
  <c r="K466" i="10"/>
  <c r="M466" i="10" s="1"/>
  <c r="K464" i="10"/>
  <c r="M464" i="10" s="1"/>
  <c r="K468" i="10"/>
  <c r="M468" i="10" s="1"/>
  <c r="K474" i="10"/>
  <c r="M474" i="10" s="1"/>
  <c r="K470" i="10"/>
  <c r="M470" i="10" s="1"/>
  <c r="K472" i="10"/>
  <c r="M472" i="10" s="1"/>
  <c r="K480" i="10"/>
  <c r="M480" i="10" s="1"/>
  <c r="K476" i="10"/>
  <c r="M476" i="10" s="1"/>
  <c r="K478" i="10"/>
  <c r="M478" i="10" s="1"/>
  <c r="K482" i="10"/>
  <c r="M482" i="10" s="1"/>
  <c r="K484" i="10"/>
  <c r="M484" i="10" s="1"/>
  <c r="K486" i="10"/>
  <c r="M486" i="10" s="1"/>
  <c r="K488" i="10"/>
  <c r="M488" i="10" s="1"/>
  <c r="K490" i="10"/>
  <c r="M490" i="10" s="1"/>
  <c r="K492" i="10"/>
  <c r="M492" i="10" s="1"/>
  <c r="K494" i="10"/>
  <c r="M494" i="10" s="1"/>
  <c r="K496" i="10"/>
  <c r="M496" i="10" s="1"/>
  <c r="K498" i="10"/>
  <c r="M498" i="10" s="1"/>
  <c r="K500" i="10"/>
  <c r="M500" i="10" s="1"/>
  <c r="K504" i="10"/>
  <c r="M504" i="10" s="1"/>
  <c r="K502" i="10"/>
  <c r="M502" i="10" s="1"/>
  <c r="K506" i="10"/>
  <c r="M506" i="10" s="1"/>
  <c r="K508" i="10"/>
  <c r="M508" i="10" s="1"/>
  <c r="K510" i="10"/>
  <c r="M510" i="10" s="1"/>
  <c r="K512" i="10"/>
  <c r="M512" i="10" s="1"/>
  <c r="K514" i="10"/>
  <c r="M514" i="10" s="1"/>
  <c r="K516" i="10"/>
  <c r="M516" i="10" s="1"/>
  <c r="K518" i="10"/>
  <c r="M518" i="10" s="1"/>
  <c r="K526" i="10"/>
  <c r="M526" i="10" s="1"/>
  <c r="K522" i="10"/>
  <c r="M522" i="10" s="1"/>
  <c r="K520" i="10"/>
  <c r="M520" i="10" s="1"/>
  <c r="K524" i="10"/>
  <c r="M524" i="10" s="1"/>
  <c r="K361" i="10"/>
  <c r="M361" i="10" s="1"/>
  <c r="K528" i="10"/>
  <c r="M528" i="10" s="1"/>
  <c r="K363" i="10"/>
  <c r="M363" i="10" s="1"/>
  <c r="K369" i="10"/>
  <c r="M369" i="10" s="1"/>
  <c r="K365" i="10"/>
  <c r="M365" i="10" s="1"/>
  <c r="K371" i="10"/>
  <c r="M371" i="10" s="1"/>
  <c r="K367" i="10"/>
  <c r="M367" i="10" s="1"/>
  <c r="K377" i="10"/>
  <c r="M377" i="10" s="1"/>
  <c r="K373" i="10"/>
  <c r="M373" i="10" s="1"/>
  <c r="K375" i="10"/>
  <c r="M375" i="10" s="1"/>
  <c r="K379" i="10"/>
  <c r="M379" i="10" s="1"/>
  <c r="K381" i="10"/>
  <c r="M381" i="10" s="1"/>
  <c r="K383" i="10"/>
  <c r="M383" i="10" s="1"/>
  <c r="K385" i="10"/>
  <c r="M385" i="10" s="1"/>
  <c r="K387" i="10"/>
  <c r="M387" i="10" s="1"/>
  <c r="K389" i="10"/>
  <c r="M389" i="10" s="1"/>
  <c r="K391" i="10"/>
  <c r="M391" i="10" s="1"/>
  <c r="K393" i="10"/>
  <c r="M393" i="10" s="1"/>
  <c r="K395" i="10"/>
  <c r="M395" i="10" s="1"/>
  <c r="K397" i="10"/>
  <c r="M397" i="10" s="1"/>
  <c r="K401" i="10"/>
  <c r="M401" i="10" s="1"/>
  <c r="K399" i="10"/>
  <c r="M399" i="10" s="1"/>
  <c r="K405" i="10"/>
  <c r="M405" i="10" s="1"/>
  <c r="K403" i="10"/>
  <c r="M403" i="10" s="1"/>
  <c r="K409" i="10"/>
  <c r="M409" i="10" s="1"/>
  <c r="K411" i="10"/>
  <c r="M411" i="10" s="1"/>
  <c r="K407" i="10"/>
  <c r="M407" i="10" s="1"/>
  <c r="K413" i="10"/>
  <c r="M413" i="10" s="1"/>
  <c r="K415" i="10"/>
  <c r="M415" i="10" s="1"/>
  <c r="K417" i="10"/>
  <c r="M417" i="10" s="1"/>
  <c r="K419" i="10"/>
  <c r="M419" i="10" s="1"/>
  <c r="K421" i="10"/>
  <c r="M421" i="10" s="1"/>
  <c r="K423" i="10"/>
  <c r="M423" i="10" s="1"/>
  <c r="K425" i="10"/>
  <c r="M425" i="10" s="1"/>
  <c r="K427" i="10"/>
  <c r="M427" i="10" s="1"/>
  <c r="K429" i="10"/>
  <c r="M429" i="10" s="1"/>
  <c r="K431" i="10"/>
  <c r="M431" i="10" s="1"/>
  <c r="K435" i="10"/>
  <c r="M435" i="10" s="1"/>
  <c r="K433" i="10"/>
  <c r="M433" i="10" s="1"/>
  <c r="K437" i="10"/>
  <c r="M437" i="10" s="1"/>
  <c r="K439" i="10"/>
  <c r="M439" i="10" s="1"/>
  <c r="K441" i="10"/>
  <c r="M441" i="10" s="1"/>
  <c r="K443" i="10"/>
  <c r="M443" i="10" s="1"/>
  <c r="K449" i="10"/>
  <c r="M449" i="10" s="1"/>
  <c r="K445" i="10"/>
  <c r="M445" i="10" s="1"/>
  <c r="K451" i="10"/>
  <c r="M451" i="10" s="1"/>
  <c r="K447" i="10"/>
  <c r="M447" i="10" s="1"/>
  <c r="K455" i="10"/>
  <c r="M455" i="10" s="1"/>
  <c r="K453" i="10"/>
  <c r="M453" i="10" s="1"/>
  <c r="K457" i="10"/>
  <c r="M457" i="10" s="1"/>
  <c r="K459" i="10"/>
  <c r="M459" i="10" s="1"/>
  <c r="K261" i="10"/>
  <c r="M261" i="10" s="1"/>
  <c r="K263" i="10"/>
  <c r="M263" i="10" s="1"/>
  <c r="K265" i="10"/>
  <c r="M265" i="10" s="1"/>
  <c r="K267" i="10"/>
  <c r="M267" i="10" s="1"/>
  <c r="K275" i="10"/>
  <c r="M275" i="10" s="1"/>
  <c r="K271" i="10"/>
  <c r="M271" i="10" s="1"/>
  <c r="K273" i="10"/>
  <c r="M273" i="10" s="1"/>
  <c r="K269" i="10"/>
  <c r="M269" i="10" s="1"/>
  <c r="K277" i="10"/>
  <c r="M277" i="10" s="1"/>
  <c r="K279" i="10"/>
  <c r="M279" i="10" s="1"/>
  <c r="K281" i="10"/>
  <c r="M281" i="10" s="1"/>
  <c r="K283" i="10"/>
  <c r="M283" i="10" s="1"/>
  <c r="K287" i="10"/>
  <c r="M287" i="10" s="1"/>
  <c r="K285" i="10"/>
  <c r="M285" i="10" s="1"/>
  <c r="K289" i="10"/>
  <c r="M289" i="10" s="1"/>
  <c r="K291" i="10"/>
  <c r="M291" i="10" s="1"/>
  <c r="K293" i="10"/>
  <c r="M293" i="10" s="1"/>
  <c r="K297" i="10"/>
  <c r="M297" i="10" s="1"/>
  <c r="K295" i="10"/>
  <c r="M295" i="10" s="1"/>
  <c r="K299" i="10"/>
  <c r="M299" i="10" s="1"/>
  <c r="K301" i="10"/>
  <c r="M301" i="10" s="1"/>
  <c r="K303" i="10"/>
  <c r="M303" i="10" s="1"/>
  <c r="K305" i="10"/>
  <c r="M305" i="10" s="1"/>
  <c r="K307" i="10"/>
  <c r="M307" i="10" s="1"/>
  <c r="K309" i="10"/>
  <c r="M309" i="10" s="1"/>
  <c r="K311" i="10"/>
  <c r="M311" i="10" s="1"/>
  <c r="K313" i="10"/>
  <c r="M313" i="10" s="1"/>
  <c r="K315" i="10"/>
  <c r="M315" i="10" s="1"/>
  <c r="K317" i="10"/>
  <c r="M317" i="10" s="1"/>
  <c r="K321" i="10"/>
  <c r="M321" i="10" s="1"/>
  <c r="K319" i="10"/>
  <c r="M319" i="10" s="1"/>
  <c r="K323" i="10"/>
  <c r="M323" i="10" s="1"/>
  <c r="K325" i="10"/>
  <c r="M325" i="10" s="1"/>
  <c r="K327" i="10"/>
  <c r="M327" i="10" s="1"/>
  <c r="K329" i="10"/>
  <c r="M329" i="10" s="1"/>
  <c r="K331" i="10"/>
  <c r="M331" i="10" s="1"/>
  <c r="K333" i="10"/>
  <c r="M333" i="10" s="1"/>
  <c r="K339" i="10"/>
  <c r="M339" i="10" s="1"/>
  <c r="K335" i="10"/>
  <c r="M335" i="10" s="1"/>
  <c r="K337" i="10"/>
  <c r="M337" i="10" s="1"/>
  <c r="K341" i="10"/>
  <c r="M341" i="10" s="1"/>
  <c r="K343" i="10"/>
  <c r="M343" i="10" s="1"/>
  <c r="K345" i="10"/>
  <c r="M345" i="10" s="1"/>
  <c r="K351" i="10"/>
  <c r="M351" i="10" s="1"/>
  <c r="K347" i="10"/>
  <c r="M347" i="10" s="1"/>
  <c r="K349" i="10"/>
  <c r="M349" i="10" s="1"/>
  <c r="K357" i="10"/>
  <c r="M357" i="10" s="1"/>
  <c r="K353" i="10"/>
  <c r="M353" i="10" s="1"/>
  <c r="K359" i="10"/>
  <c r="M359" i="10" s="1"/>
  <c r="K355" i="10"/>
  <c r="M355" i="10" s="1"/>
  <c r="K161" i="10"/>
  <c r="M161" i="10" s="1"/>
  <c r="K169" i="10"/>
  <c r="M169" i="10" s="1"/>
  <c r="K165" i="10"/>
  <c r="M165" i="10" s="1"/>
  <c r="K163" i="10"/>
  <c r="M163" i="10" s="1"/>
  <c r="K167" i="10"/>
  <c r="M167" i="10" s="1"/>
  <c r="K171" i="10"/>
  <c r="M171" i="10" s="1"/>
  <c r="K173" i="10"/>
  <c r="M173" i="10" s="1"/>
  <c r="K177" i="10"/>
  <c r="M177" i="10" s="1"/>
  <c r="K175" i="10"/>
  <c r="M175" i="10" s="1"/>
  <c r="K179" i="10"/>
  <c r="M179" i="10" s="1"/>
  <c r="K181" i="10"/>
  <c r="M181" i="10" s="1"/>
  <c r="K189" i="10"/>
  <c r="M189" i="10" s="1"/>
  <c r="K185" i="10"/>
  <c r="M185" i="10" s="1"/>
  <c r="K187" i="10"/>
  <c r="M187" i="10" s="1"/>
  <c r="K183" i="10"/>
  <c r="M183" i="10" s="1"/>
  <c r="K193" i="10"/>
  <c r="M193" i="10" s="1"/>
  <c r="K191" i="10"/>
  <c r="M191" i="10" s="1"/>
  <c r="K199" i="10"/>
  <c r="M199" i="10" s="1"/>
  <c r="K195" i="10"/>
  <c r="M195" i="10" s="1"/>
  <c r="K197" i="10"/>
  <c r="M197" i="10" s="1"/>
  <c r="K201" i="10"/>
  <c r="M201" i="10" s="1"/>
  <c r="K203" i="10"/>
  <c r="M203" i="10" s="1"/>
  <c r="K205" i="10"/>
  <c r="M205" i="10" s="1"/>
  <c r="K207" i="10"/>
  <c r="M207" i="10" s="1"/>
  <c r="K209" i="10"/>
  <c r="M209" i="10" s="1"/>
  <c r="K211" i="10"/>
  <c r="M211" i="10" s="1"/>
  <c r="K213" i="10"/>
  <c r="M213" i="10" s="1"/>
  <c r="K219" i="10"/>
  <c r="M219" i="10" s="1"/>
  <c r="K215" i="10"/>
  <c r="M215" i="10" s="1"/>
  <c r="K217" i="10"/>
  <c r="M217" i="10" s="1"/>
  <c r="K225" i="10"/>
  <c r="M225" i="10" s="1"/>
  <c r="K221" i="10"/>
  <c r="M221" i="10" s="1"/>
  <c r="K223" i="10"/>
  <c r="M223" i="10" s="1"/>
  <c r="K229" i="10"/>
  <c r="M229" i="10" s="1"/>
  <c r="K227" i="10"/>
  <c r="M227" i="10" s="1"/>
  <c r="K235" i="10"/>
  <c r="M235" i="10" s="1"/>
  <c r="K231" i="10"/>
  <c r="M231" i="10" s="1"/>
  <c r="K237" i="10"/>
  <c r="M237" i="10" s="1"/>
  <c r="K233" i="10"/>
  <c r="M233" i="10" s="1"/>
  <c r="K241" i="10"/>
  <c r="M241" i="10" s="1"/>
  <c r="K243" i="10"/>
  <c r="M243" i="10" s="1"/>
  <c r="K239" i="10"/>
  <c r="M239" i="10" s="1"/>
  <c r="K249" i="10"/>
  <c r="M249" i="10" s="1"/>
  <c r="K245" i="10"/>
  <c r="M245" i="10" s="1"/>
  <c r="K247" i="10"/>
  <c r="M247" i="10" s="1"/>
  <c r="K251" i="10"/>
  <c r="M251" i="10" s="1"/>
  <c r="K253" i="10"/>
  <c r="M253" i="10" s="1"/>
  <c r="K111" i="10"/>
  <c r="M111" i="10" s="1"/>
  <c r="K115" i="10"/>
  <c r="M115" i="10" s="1"/>
  <c r="K255" i="10"/>
  <c r="M255" i="10" s="1"/>
  <c r="K257" i="10"/>
  <c r="M257" i="10" s="1"/>
  <c r="K259" i="10"/>
  <c r="M259" i="10" s="1"/>
  <c r="K145" i="10"/>
  <c r="M145" i="10" s="1"/>
  <c r="K141" i="10"/>
  <c r="M141" i="10" s="1"/>
  <c r="K137" i="10"/>
  <c r="M137" i="10" s="1"/>
  <c r="K133" i="10"/>
  <c r="M133" i="10" s="1"/>
  <c r="K129" i="10"/>
  <c r="M129" i="10" s="1"/>
  <c r="K125" i="10"/>
  <c r="M125" i="10" s="1"/>
  <c r="K121" i="10"/>
  <c r="M121" i="10" s="1"/>
  <c r="K113" i="10"/>
  <c r="M113" i="10" s="1"/>
  <c r="K117" i="10"/>
  <c r="M117" i="10" s="1"/>
  <c r="K123" i="10"/>
  <c r="M123" i="10" s="1"/>
  <c r="K119" i="10"/>
  <c r="M119" i="10" s="1"/>
  <c r="K131" i="10"/>
  <c r="M131" i="10" s="1"/>
  <c r="K127" i="10"/>
  <c r="M127" i="10" s="1"/>
  <c r="K155" i="10"/>
  <c r="M155" i="10" s="1"/>
  <c r="K151" i="10"/>
  <c r="M151" i="10" s="1"/>
  <c r="K147" i="10"/>
  <c r="M147" i="10" s="1"/>
  <c r="K143" i="10"/>
  <c r="M143" i="10" s="1"/>
  <c r="K139" i="10"/>
  <c r="M139" i="10" s="1"/>
  <c r="K135" i="10"/>
  <c r="M135" i="10" s="1"/>
  <c r="K149" i="10"/>
  <c r="M149" i="10" s="1"/>
  <c r="K61" i="10"/>
  <c r="M61" i="10" s="1"/>
  <c r="K157" i="10"/>
  <c r="M157" i="10" s="1"/>
  <c r="K153" i="10"/>
  <c r="M153" i="10" s="1"/>
  <c r="K159" i="10"/>
  <c r="M159" i="10" s="1"/>
  <c r="K60" i="10"/>
  <c r="M60" i="10" s="1"/>
  <c r="K62" i="10"/>
  <c r="M62" i="10" s="1"/>
  <c r="K67" i="10"/>
  <c r="M67" i="10" s="1"/>
  <c r="K63" i="10"/>
  <c r="M63" i="10" s="1"/>
  <c r="K64" i="10"/>
  <c r="M64" i="10" s="1"/>
  <c r="K66" i="10"/>
  <c r="M66" i="10" s="1"/>
  <c r="K65" i="10"/>
  <c r="M65" i="10" s="1"/>
  <c r="K77" i="10"/>
  <c r="M77" i="10" s="1"/>
  <c r="K68" i="10"/>
  <c r="M68" i="10" s="1"/>
  <c r="K69" i="10"/>
  <c r="M69" i="10" s="1"/>
  <c r="K71" i="10"/>
  <c r="M71" i="10" s="1"/>
  <c r="K74" i="10"/>
  <c r="M74" i="10" s="1"/>
  <c r="K70" i="10"/>
  <c r="M70" i="10" s="1"/>
  <c r="K76" i="10"/>
  <c r="M76" i="10" s="1"/>
  <c r="K72" i="10"/>
  <c r="M72" i="10" s="1"/>
  <c r="K73" i="10"/>
  <c r="M73" i="10" s="1"/>
  <c r="K75" i="10"/>
  <c r="M75" i="10" s="1"/>
  <c r="K80" i="10"/>
  <c r="M80" i="10" s="1"/>
  <c r="K78" i="10"/>
  <c r="M78" i="10" s="1"/>
  <c r="K79" i="10"/>
  <c r="M79" i="10" s="1"/>
  <c r="K97" i="10"/>
  <c r="M97" i="10" s="1"/>
  <c r="K93" i="10"/>
  <c r="M93" i="10" s="1"/>
  <c r="K89" i="10"/>
  <c r="M89" i="10" s="1"/>
  <c r="K81" i="10"/>
  <c r="M81" i="10" s="1"/>
  <c r="K86" i="10"/>
  <c r="M86" i="10" s="1"/>
  <c r="K82" i="10"/>
  <c r="M82" i="10" s="1"/>
  <c r="K95" i="10"/>
  <c r="M95" i="10" s="1"/>
  <c r="K91" i="10"/>
  <c r="M91" i="10" s="1"/>
  <c r="K87" i="10"/>
  <c r="M87" i="10" s="1"/>
  <c r="K83" i="10"/>
  <c r="M83" i="10" s="1"/>
  <c r="K84" i="10"/>
  <c r="M84" i="10" s="1"/>
  <c r="K85" i="10"/>
  <c r="M85" i="10" s="1"/>
  <c r="K88" i="10"/>
  <c r="M88" i="10" s="1"/>
  <c r="K90" i="10"/>
  <c r="M90" i="10" s="1"/>
  <c r="K94" i="10"/>
  <c r="M94" i="10" s="1"/>
  <c r="K96" i="10"/>
  <c r="M96" i="10" s="1"/>
  <c r="K92" i="10"/>
  <c r="M92" i="10" s="1"/>
  <c r="K102" i="10"/>
  <c r="M102" i="10" s="1"/>
  <c r="K98" i="10"/>
  <c r="M98" i="10" s="1"/>
  <c r="K101" i="10"/>
  <c r="M101" i="10" s="1"/>
  <c r="K100" i="10"/>
  <c r="M100" i="10" s="1"/>
  <c r="K99" i="10"/>
  <c r="M99" i="10" s="1"/>
  <c r="K103" i="10"/>
  <c r="M103" i="10" s="1"/>
  <c r="K109" i="10"/>
  <c r="M109" i="10" s="1"/>
  <c r="K105" i="10"/>
  <c r="M105" i="10" s="1"/>
  <c r="K108" i="10"/>
  <c r="M108" i="10" s="1"/>
  <c r="K104" i="10"/>
  <c r="M104" i="10" s="1"/>
  <c r="K107" i="10"/>
  <c r="M107" i="10" s="1"/>
  <c r="K106" i="10"/>
  <c r="M106" i="10" s="1"/>
  <c r="F39" i="10"/>
  <c r="F37" i="10"/>
  <c r="F38" i="10"/>
  <c r="H38" i="10" s="1"/>
  <c r="G38" i="10" l="1"/>
  <c r="K38" i="10" s="1"/>
  <c r="M38" i="10" s="1"/>
  <c r="H37" i="10"/>
  <c r="G37" i="10"/>
  <c r="H39" i="10"/>
  <c r="G39" i="10"/>
  <c r="K39" i="10" l="1"/>
  <c r="M39" i="10" s="1"/>
  <c r="K37" i="10"/>
  <c r="M37" i="10" s="1"/>
  <c r="F59" i="10" l="1"/>
  <c r="H59" i="10" l="1"/>
  <c r="G59" i="10"/>
  <c r="A39" i="10"/>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F40" i="10"/>
  <c r="F41" i="10"/>
  <c r="F42" i="10"/>
  <c r="F43" i="10"/>
  <c r="F44" i="10"/>
  <c r="F45" i="10"/>
  <c r="F46" i="10"/>
  <c r="F47" i="10"/>
  <c r="F48" i="10"/>
  <c r="F49" i="10"/>
  <c r="F50" i="10"/>
  <c r="F51" i="10"/>
  <c r="F52" i="10"/>
  <c r="F53" i="10"/>
  <c r="F54" i="10"/>
  <c r="F55" i="10"/>
  <c r="F56" i="10"/>
  <c r="F57" i="10"/>
  <c r="F58" i="10"/>
  <c r="A60" i="10" l="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K59" i="10"/>
  <c r="M59" i="10" s="1"/>
  <c r="H40" i="10"/>
  <c r="G40" i="10"/>
  <c r="H41" i="10"/>
  <c r="G41" i="10"/>
  <c r="H42" i="10"/>
  <c r="G42" i="10"/>
  <c r="H43" i="10"/>
  <c r="G43" i="10"/>
  <c r="H44" i="10"/>
  <c r="G44" i="10"/>
  <c r="H45" i="10"/>
  <c r="G45" i="10"/>
  <c r="H46" i="10"/>
  <c r="G46" i="10"/>
  <c r="H47" i="10"/>
  <c r="G47" i="10"/>
  <c r="H48" i="10"/>
  <c r="G48" i="10"/>
  <c r="H49" i="10"/>
  <c r="G49" i="10"/>
  <c r="H50" i="10"/>
  <c r="G50" i="10"/>
  <c r="G51" i="10"/>
  <c r="H51" i="10"/>
  <c r="H52" i="10"/>
  <c r="G52" i="10"/>
  <c r="H53" i="10"/>
  <c r="G53" i="10"/>
  <c r="H54" i="10"/>
  <c r="G54" i="10"/>
  <c r="H55" i="10"/>
  <c r="G55" i="10"/>
  <c r="H56" i="10"/>
  <c r="G56" i="10"/>
  <c r="H57" i="10"/>
  <c r="G57" i="10"/>
  <c r="G58" i="10"/>
  <c r="H58" i="10"/>
  <c r="A110" i="10" l="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K56" i="10"/>
  <c r="M56" i="10" s="1"/>
  <c r="K52" i="10"/>
  <c r="M52" i="10" s="1"/>
  <c r="K50" i="10"/>
  <c r="M50" i="10" s="1"/>
  <c r="K48" i="10"/>
  <c r="M48" i="10" s="1"/>
  <c r="K46" i="10"/>
  <c r="M46" i="10" s="1"/>
  <c r="K44" i="10"/>
  <c r="M44" i="10" s="1"/>
  <c r="K57" i="10"/>
  <c r="M57" i="10" s="1"/>
  <c r="K53" i="10"/>
  <c r="M53" i="10" s="1"/>
  <c r="K49" i="10"/>
  <c r="M49" i="10" s="1"/>
  <c r="K45" i="10"/>
  <c r="M45" i="10" s="1"/>
  <c r="K41" i="10"/>
  <c r="M41" i="10" s="1"/>
  <c r="K42" i="10"/>
  <c r="M42" i="10" s="1"/>
  <c r="K51" i="10"/>
  <c r="M51" i="10" s="1"/>
  <c r="K58" i="10"/>
  <c r="M58" i="10" s="1"/>
  <c r="K55" i="10"/>
  <c r="M55" i="10" s="1"/>
  <c r="K47" i="10"/>
  <c r="M47" i="10" s="1"/>
  <c r="K43" i="10"/>
  <c r="M43" i="10" s="1"/>
  <c r="K54" i="10"/>
  <c r="M54" i="10" s="1"/>
  <c r="K40" i="10"/>
  <c r="M40" i="10" s="1"/>
  <c r="F30" i="10"/>
  <c r="A160" i="10" l="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G30" i="10"/>
  <c r="H30" i="10"/>
  <c r="C31" i="13"/>
  <c r="C28" i="13"/>
  <c r="C9" i="13"/>
  <c r="C8" i="13"/>
  <c r="C7" i="13"/>
  <c r="C6" i="13"/>
  <c r="A260" i="10" l="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K30" i="10"/>
  <c r="A10" i="10"/>
  <c r="A360" i="10" l="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F33" i="10"/>
  <c r="A462" i="10" l="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H33" i="10"/>
  <c r="G33" i="10"/>
  <c r="F31" i="10"/>
  <c r="K33" i="10" l="1"/>
  <c r="G31" i="10"/>
  <c r="H31" i="10"/>
  <c r="F32" i="10"/>
  <c r="K31" i="10" l="1"/>
  <c r="G32" i="10"/>
  <c r="H32" i="10"/>
  <c r="H538" i="10"/>
  <c r="L530" i="10"/>
  <c r="F529" i="10"/>
  <c r="F35" i="10"/>
  <c r="F34" i="10"/>
  <c r="A18" i="10"/>
  <c r="A19" i="10" s="1"/>
  <c r="A20" i="10" s="1"/>
  <c r="K32" i="10" l="1"/>
  <c r="H35" i="10"/>
  <c r="G35" i="10"/>
  <c r="G34" i="10"/>
  <c r="H34" i="10"/>
  <c r="H529" i="10"/>
  <c r="G529" i="10"/>
  <c r="K529" i="10" l="1"/>
  <c r="M529" i="10" s="1"/>
  <c r="K35" i="10"/>
  <c r="M35" i="10" s="1"/>
  <c r="K34" i="10"/>
  <c r="M34" i="10" s="1"/>
  <c r="M32" i="10"/>
  <c r="M33" i="10"/>
  <c r="M30" i="10"/>
  <c r="M31" i="10"/>
  <c r="F36" i="10" l="1"/>
  <c r="H36" i="10" s="1"/>
  <c r="G36" i="10" l="1"/>
  <c r="K36" i="10" s="1"/>
  <c r="K530" i="10" l="1"/>
  <c r="M36" i="10"/>
  <c r="M530" i="10" s="1"/>
  <c r="H537" i="10" s="1"/>
  <c r="H547" i="10" s="1"/>
  <c r="C15" i="10" l="1"/>
  <c r="C30" i="13" s="1"/>
  <c r="C14" i="10"/>
  <c r="C29" i="13" s="1"/>
</calcChain>
</file>

<file path=xl/sharedStrings.xml><?xml version="1.0" encoding="utf-8"?>
<sst xmlns="http://schemas.openxmlformats.org/spreadsheetml/2006/main" count="234" uniqueCount="184">
  <si>
    <t>Current Rate:</t>
  </si>
  <si>
    <t>Vendor Number:</t>
  </si>
  <si>
    <t>Unit Type:</t>
  </si>
  <si>
    <t>Proposed New Rate:</t>
  </si>
  <si>
    <t>Proposed Rate Change:</t>
  </si>
  <si>
    <t>Service Code:</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</si>
  <si>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</si>
  <si>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</si>
  <si>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</si>
  <si>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</si>
  <si>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</si>
  <si>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</si>
  <si>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</si>
  <si>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</si>
  <si>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</si>
  <si>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</si>
  <si>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SECTION A:  PROGRAM INFORMATION</t>
  </si>
  <si>
    <t>SECTION B:  EMPLOYEE WAGE INFORMATION</t>
  </si>
  <si>
    <t>Service Provider Name:</t>
  </si>
  <si>
    <t>Wage information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</si>
  <si>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</si>
  <si>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</si>
  <si>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EMAIL ADDRESS:</t>
  </si>
  <si>
    <t>MAILING ADDRESS:</t>
  </si>
  <si>
    <t>Please enter the Service Provider Name.</t>
  </si>
  <si>
    <t>Please enter the three-digit Service Code.</t>
  </si>
  <si>
    <t>Select the Vendoring Regional Center from the drop-down list.</t>
  </si>
  <si>
    <t>Column A</t>
  </si>
  <si>
    <t>Column B</t>
  </si>
  <si>
    <t>Column H</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</si>
  <si>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</si>
  <si>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</si>
  <si>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</si>
  <si>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</si>
  <si>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</si>
  <si>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</si>
  <si>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5</t>
  </si>
  <si>
    <t>Row 6</t>
  </si>
  <si>
    <t>Please select the individual regional center(s) billed in the Review Period and enter the total units billed in the Review Period for the selected regional center(s).  If you need to list additional regional centers, please click the designated button.</t>
  </si>
  <si>
    <t>Rate information will populate automatically here.</t>
  </si>
  <si>
    <t>Please keep a copy for your records and submit a copy to the vendoring regional center.</t>
  </si>
  <si>
    <t>Total wages, payroll taxes, workers' compensation, and other mandated employer costs will calculate automatically here.</t>
  </si>
  <si>
    <t>I AGREE</t>
  </si>
  <si>
    <t>Service Provider Name</t>
  </si>
  <si>
    <t>Vendor Number</t>
  </si>
  <si>
    <t>Service Code</t>
  </si>
  <si>
    <t>Staffing Ratio</t>
  </si>
  <si>
    <t>New Rate:</t>
  </si>
  <si>
    <t>Select Vendoring Regional Center from Drop Down Menu</t>
  </si>
  <si>
    <t>Select User Regional Centers</t>
  </si>
  <si>
    <t>A</t>
  </si>
  <si>
    <t>B</t>
  </si>
  <si>
    <t>C</t>
  </si>
  <si>
    <t>D</t>
  </si>
  <si>
    <t>F</t>
  </si>
  <si>
    <t>G</t>
  </si>
  <si>
    <t>H</t>
  </si>
  <si>
    <t>I</t>
  </si>
  <si>
    <t>Employer Social Security Tax @ 6.2%</t>
  </si>
  <si>
    <t>Employer Medicare Tax @1.45%</t>
  </si>
  <si>
    <t>(Please See Instructions for Listing Employees Receiving more than One Wage)</t>
  </si>
  <si>
    <t>Hourly</t>
  </si>
  <si>
    <t xml:space="preserve">Staff 2 </t>
  </si>
  <si>
    <t>Staff 3</t>
  </si>
  <si>
    <t>Totals</t>
  </si>
  <si>
    <t>Select Regional Center from Drop Down Menu:</t>
  </si>
  <si>
    <t>Enter Total No. of Units for Review Period</t>
  </si>
  <si>
    <t>Select Regional Center:</t>
  </si>
  <si>
    <t>Rate Adjustment:</t>
  </si>
  <si>
    <t>Please enter the Staffing Ratio.</t>
  </si>
  <si>
    <t>Row 7</t>
  </si>
  <si>
    <t>SECTION C:  RATE ADJUSTMENT CALCULATION</t>
  </si>
  <si>
    <t>Row 8</t>
  </si>
  <si>
    <t>Column I</t>
  </si>
  <si>
    <t>Column J</t>
  </si>
  <si>
    <t>Daily</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</si>
  <si>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</si>
  <si>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</si>
  <si>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</si>
  <si>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</si>
  <si>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</si>
  <si>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</si>
  <si>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</si>
  <si>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</si>
  <si>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</si>
  <si>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</si>
  <si>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</si>
  <si>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</si>
  <si>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</si>
  <si>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</si>
  <si>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</si>
  <si>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</si>
  <si>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</si>
  <si>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</si>
  <si>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</si>
  <si>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</si>
  <si>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</si>
  <si>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Before submitting, please save your workbook using the vendor number in the title of the file.  Failure to do so results in the submission of an empty workbook.</t>
  </si>
  <si>
    <t>Number of Enrolled Consumers</t>
  </si>
  <si>
    <t>Review Period: (Enter Beginning &amp; End)</t>
  </si>
  <si>
    <t>Please enter the current Hourly Wage paid to the employee(s) reported during the Review Period.</t>
  </si>
  <si>
    <t>Please enter the actual Total Hours Worked During the Review Period by each of the reported employee(s).</t>
  </si>
  <si>
    <t>Please enter the Workers' Compensation Insurance Employer Rate as a percentage.</t>
  </si>
  <si>
    <t>Name or Initials of Staff Employee(s)</t>
  </si>
  <si>
    <t>Position Title</t>
  </si>
  <si>
    <t>Select User Regional Centers from Drop Down Menu</t>
  </si>
  <si>
    <t>Workers Compensation as a %</t>
  </si>
  <si>
    <t>Please enter the Position Title of the Employee.</t>
  </si>
  <si>
    <t>Column C</t>
  </si>
  <si>
    <t xml:space="preserve">E </t>
  </si>
  <si>
    <t>L</t>
  </si>
  <si>
    <t>Column K</t>
  </si>
  <si>
    <t>Column L</t>
  </si>
  <si>
    <t>Row</t>
  </si>
  <si>
    <t>#</t>
  </si>
  <si>
    <t>Select the User Regional Center(s), if applicable, from the drop-down list.  If you need to list additional user regional centers, please add rows by clicking as instructed on the designated button.</t>
  </si>
  <si>
    <t xml:space="preserve">Select Unit Type: </t>
  </si>
  <si>
    <t>Monthly</t>
  </si>
  <si>
    <t>Other</t>
  </si>
  <si>
    <t>New Hourly Wage</t>
  </si>
  <si>
    <t>Hourly Wage Change</t>
  </si>
  <si>
    <t>J</t>
  </si>
  <si>
    <t>K</t>
  </si>
  <si>
    <t>Hours Worked During 
3 Month Review Period</t>
  </si>
  <si>
    <t>Wage Adjustment plus Mandated Payroll Costs</t>
  </si>
  <si>
    <t>Cost of Rate Adjustment 
(3 Month Period)</t>
  </si>
  <si>
    <t>Total Cost of the Minimum Wage Adjustment for the Review Period:</t>
  </si>
  <si>
    <t>Staff 4</t>
  </si>
  <si>
    <t>Staff 5</t>
  </si>
  <si>
    <t>Staff 6</t>
  </si>
  <si>
    <t>Columns D - G</t>
  </si>
  <si>
    <t>Unemploy. Insurance 
as a %</t>
  </si>
  <si>
    <t>Rows 3 - 9</t>
  </si>
  <si>
    <t>Row 10</t>
  </si>
  <si>
    <t>Staff 7</t>
  </si>
  <si>
    <r>
      <t xml:space="preserve">(You will </t>
    </r>
    <r>
      <rPr>
        <b/>
        <sz val="11"/>
        <color theme="1"/>
        <rFont val="Calibri"/>
        <family val="2"/>
        <scheme val="minor"/>
      </rPr>
      <t>ONLY</t>
    </r>
    <r>
      <rPr>
        <sz val="11"/>
        <color theme="1"/>
        <rFont val="Calibri"/>
        <family val="2"/>
        <scheme val="minor"/>
      </rPr>
      <t xml:space="preserve"> be able to fill-in and select from the shaded fields on this worksheet)</t>
    </r>
  </si>
  <si>
    <t>Staff 1</t>
  </si>
  <si>
    <t>Please enter the number of Enrolled Consumers for the vendor number entered in Row 2 only.</t>
  </si>
  <si>
    <t>Other Vendor Numbers and Services Codes</t>
  </si>
  <si>
    <t>Row 9</t>
  </si>
  <si>
    <t>Rows 10 &amp; 11</t>
  </si>
  <si>
    <t>Row 12</t>
  </si>
  <si>
    <t>Please list all other vendor numbers and service codes for the service provider entered in Row 1.</t>
  </si>
  <si>
    <t>Number of Units of Services Billed to all Regional Centers for the Review Period:</t>
  </si>
  <si>
    <t>Rate Change (Section C, Row 1: Total Cost of Minimum Wage Adjustment/Section C, Row 2: Units of Service Billed to all Regional Centers)</t>
  </si>
  <si>
    <t>Row 13-16</t>
  </si>
  <si>
    <t>Total Number of Units of Services Billed to all Regional Centers during the 3 month period will calculate automatically here.</t>
  </si>
  <si>
    <t>The rate change will calculate automatically here and populate Row 10 in Section A, Program Information.</t>
  </si>
  <si>
    <t>The cost of the rate adjustment will calculate automatically here.</t>
  </si>
  <si>
    <t>Current Hourly Wage</t>
  </si>
  <si>
    <t>Please enter the Vendor Number.</t>
  </si>
  <si>
    <t>OR</t>
  </si>
  <si>
    <t>25 or less</t>
  </si>
  <si>
    <t>26 or more</t>
  </si>
  <si>
    <t xml:space="preserve">SUMMARY &amp; CERTIFICATION SHEET </t>
  </si>
  <si>
    <t>Number of Employees:</t>
  </si>
  <si>
    <t xml:space="preserve">SUMMARY &amp; CERTIFICATION INSTRUCTIONS </t>
  </si>
  <si>
    <r>
      <t xml:space="preserve">Select 25 or Less </t>
    </r>
    <r>
      <rPr>
        <b/>
        <sz val="11"/>
        <rFont val="Calibri"/>
        <family val="2"/>
        <scheme val="minor"/>
      </rPr>
      <t xml:space="preserve">OR </t>
    </r>
    <r>
      <rPr>
        <sz val="11"/>
        <rFont val="Calibri"/>
        <family val="2"/>
        <scheme val="minor"/>
      </rPr>
      <t>26 or More Employees from Drop Down:</t>
    </r>
  </si>
  <si>
    <t xml:space="preserve">Please enter your Total Unemployment Insurance contribution rate as a percentage, including the net Federal and State rates, and the Employment Training Tax.  (Refer to your Form DE-2088 that you receive from the State of California Employment Development Department (EDD) for your contribution rates for Unemployment Insurance and Employment Training Tax.) </t>
  </si>
  <si>
    <r>
      <t xml:space="preserve">You must retain </t>
    </r>
    <r>
      <rPr>
        <b/>
        <sz val="11"/>
        <rFont val="Calibri"/>
        <family val="2"/>
        <scheme val="minor"/>
      </rPr>
      <t>ALL</t>
    </r>
    <r>
      <rPr>
        <sz val="1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</si>
  <si>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Effective January 1, 2020 - California Minimum Wage Increases to $12.00 per hour for Service Providers Employing 25 or less Employees AND $13.00 for Service Providers Employing 26 or more Employees</t>
  </si>
  <si>
    <t xml:space="preserve">Employers with 25 or less employees are required to pay the increased minimum wage of 12.00 per hour and Employers with 26 or more employees are required to pay the increased minimum wage of 13.00 per hour, both effective January 1, 2020.  Make selection to indicate that you employ either 25 or less employees or 26 or more employees in total, factoring in all locations and services.  However, only employees/hours worked delivering services under the vendor number/service code above can be included in this rate adjustment request.   Vendors that operate multiple services must submit separate rate adjustment requests for each service and must ensure there is no duplication of reported employment hours across different services.
</t>
  </si>
  <si>
    <t>Please enter the dates for the beginning and end of a review period of 3 consecutive months from January through December 2019.  If you have been recently vendored and have less than 3 months of payroll and billing data, please enter the dates for an applicable review period of up to 3 months from January through December 2019.</t>
  </si>
  <si>
    <r>
      <t xml:space="preserve">Please review </t>
    </r>
    <r>
      <rPr>
        <b/>
        <sz val="11"/>
        <rFont val="Calibri"/>
        <family val="2"/>
        <scheme val="minor"/>
      </rPr>
      <t>ALL</t>
    </r>
    <r>
      <rPr>
        <sz val="11"/>
        <rFont val="Calibri"/>
        <family val="2"/>
        <scheme val="minor"/>
      </rPr>
      <t xml:space="preserve"> the information you have entered on the worksheet, and specifically rows 9 - 11 in Section A, and row 10 in Section C.  These rows should have calculated rate information based on the data you have entered.  If there is an error message in these rows, you may need to re-enter the information in Sections B, and/or C.</t>
    </r>
  </si>
  <si>
    <t>minwage@inlandrc.org</t>
  </si>
  <si>
    <t>Inland Regional Center</t>
  </si>
  <si>
    <t>Attention:  Audit Unit</t>
  </si>
  <si>
    <t>P.O. Box 19037</t>
  </si>
  <si>
    <t>San Bernardino, CA 92423</t>
  </si>
  <si>
    <t>(909) 890-3097</t>
  </si>
  <si>
    <t>If less than a 3 month period, Section A Row 8,  IRC Staff will adjust the calculation as needed.</t>
  </si>
  <si>
    <r>
      <t xml:space="preserve">Before clicking submit, please read the certification instructions page and save your workbook using your vendor number. If the workbook is not saved prior to hitting submit, the worksheet will be transmitted as a blank. Please contact IRC if you do not receive a confirmation email after submitting the workbook.  Also, if your email is NOT Outlook, the "SUBMIT" button will not work. If this applies to you, please save your workbook and send as an attachment to </t>
    </r>
    <r>
      <rPr>
        <b/>
        <u/>
        <sz val="12"/>
        <color rgb="FFFF0000"/>
        <rFont val="Calibri"/>
        <family val="2"/>
        <scheme val="minor"/>
      </rPr>
      <t>minwage@inlandrc.org</t>
    </r>
    <r>
      <rPr>
        <b/>
        <sz val="12"/>
        <color rgb="FFFF0000"/>
        <rFont val="Calibri"/>
        <family val="2"/>
        <scheme val="minor"/>
      </rPr>
      <t xml:space="preserve"> using your email. </t>
    </r>
  </si>
  <si>
    <t>SB 3 MINIMUM WAGE 2020 RATE ADJUSTMENT - IN-HOME RESPITE AGENCIES</t>
  </si>
  <si>
    <r>
      <rPr>
        <b/>
        <sz val="12"/>
        <color rgb="FFFF0000"/>
        <rFont val="Calibri"/>
        <family val="2"/>
        <scheme val="minor"/>
      </rPr>
      <t>Vendors with 25 or Less Employees:</t>
    </r>
    <r>
      <rPr>
        <sz val="11"/>
        <color theme="1"/>
        <rFont val="Calibri"/>
        <family val="2"/>
        <scheme val="minor"/>
      </rPr>
      <t xml:space="preserve"> Please enter the name or initials of respite workers paid less than $12.81 per hour.  $12.81 is the total new minimum wage of $12.00, plus the $0.81 respite worker wage enhancement authorized in WIC, Section 4690.2(b)(2).  The worksheet is programmed to calculate a maximum of $1.00 hourly wage change due to the increase in the statewide minimum wage, with a maximum "New Hourly Wage" of $12.81 per hour.  For any employee/position who received two or more different hourly wages during the review period being reported, please list only the most current wage paid with the requested information in columns B through I.  If additional rows are needed, please click on the designated button.  PLEASE NOTE: Only employees of the vendor number and service code listed above in Rows 2 and 3 above are to be listed in Section B: Employee Wage Information.</t>
    </r>
  </si>
  <si>
    <r>
      <rPr>
        <b/>
        <sz val="12"/>
        <color rgb="FFFF0000"/>
        <rFont val="Calibri"/>
        <family val="2"/>
        <scheme val="minor"/>
      </rPr>
      <t>Vendors with 26 or More Employees:</t>
    </r>
    <r>
      <rPr>
        <sz val="11"/>
        <color theme="1"/>
        <rFont val="Calibri"/>
        <family val="2"/>
        <scheme val="minor"/>
      </rPr>
      <t xml:space="preserve"> Please enter the name or initials of respire workers paid less than $13.81 per hour.  $13.81 is the total of the new minimum wage of $13.00, plus the $0.81 respite worker wage enhancement authorized in WIC, Section 4690.2(b)(2).  The worksheet is programmed to calculate a maximum of $1.00 hourly wage change due to the increase in the statewide minimum wage, with a maximum "New Hourly Wage" of $13.81 per hour.  For any employee/position who received two or more different hourly wages during the review period reported, please list only the most current wage paid with the requested information in columns B through I.  If additional rows are needed, please click on the designated botton.  PLEASE NOTE: Only employees of the vendor number and service code listed above in Rows 2 and 3 above are to be listed in Section B: Employee Wage Information.</t>
    </r>
  </si>
  <si>
    <r>
      <rPr>
        <b/>
        <sz val="11"/>
        <color theme="1"/>
        <rFont val="Calibri"/>
        <family val="2"/>
        <scheme val="minor"/>
      </rPr>
      <t>DO NOT</t>
    </r>
    <r>
      <rPr>
        <sz val="11"/>
        <color theme="1"/>
        <rFont val="Calibri"/>
        <family val="2"/>
        <scheme val="minor"/>
      </rPr>
      <t xml:space="preserve"> include staff who are providing these services that are funded by another source, such as through a contract with a school district.  Also, </t>
    </r>
    <r>
      <rPr>
        <b/>
        <sz val="11"/>
        <color theme="1"/>
        <rFont val="Calibri"/>
        <family val="2"/>
        <scheme val="minor"/>
      </rPr>
      <t>DO NOT</t>
    </r>
    <r>
      <rPr>
        <sz val="11"/>
        <color theme="1"/>
        <rFont val="Calibri"/>
        <family val="2"/>
        <scheme val="minor"/>
      </rPr>
      <t xml:space="preserve"> include wages paid to consumers while receiving these services or any worker who is paid through other sources such as contract funding.  Additionally, </t>
    </r>
    <r>
      <rPr>
        <b/>
        <sz val="11"/>
        <color theme="1"/>
        <rFont val="Calibri"/>
        <family val="2"/>
        <scheme val="minor"/>
      </rPr>
      <t>DO NOT</t>
    </r>
    <r>
      <rPr>
        <sz val="11"/>
        <color theme="1"/>
        <rFont val="Calibri"/>
        <family val="2"/>
        <scheme val="minor"/>
      </rPr>
      <t xml:space="preserve"> include supplemental staff hours that are spent with non-mobile consumers, these hours are reimbursed through the supplemental rate.</t>
    </r>
  </si>
  <si>
    <t>WORKSHEET INSTRUCTIONS FOR RATES SET THROUGH NEGOTIATION BY THE REGIONAL CENTERS</t>
  </si>
  <si>
    <r>
      <t xml:space="preserve">These instructions are for the Vendor Worksheet.  After you read these instructions, please go to the “Vendor Worksheet” tab to begin.  You will </t>
    </r>
    <r>
      <rPr>
        <b/>
        <sz val="11"/>
        <rFont val="Calibri"/>
        <family val="2"/>
        <scheme val="minor"/>
      </rPr>
      <t>ONLY</t>
    </r>
    <r>
      <rPr>
        <sz val="11"/>
        <rFont val="Calibri"/>
        <family val="2"/>
        <scheme val="minor"/>
      </rPr>
      <t xml:space="preserve"> be able to fill-in and select from the shaded fields on this worksheet.  The information you submit on this worksheet will be reviewed by Inland Regional Center (IRC).  If additional information is needed, IRC will contact you.  After the review, IRC will respond to your request accordingly.</t>
    </r>
  </si>
  <si>
    <t>Please enter the current rate as established by the Department.  PLEASE NOTE: The current rate should include the bridge fund and SB81 temporary rate, if applicable. Select the Unit Type, either Daily or Hourly, from the drop-down list.</t>
  </si>
  <si>
    <t>SB 3 MINIMUM WAGE 2020 RATE ADJUSTMENT - IN-HOME RESPITE AGENCIES  (PLEASE USE THIS WORKSHEET FOR RATES SET THROUGH NEGOTIATION BY THE REGIONAL CENTERS ONLY)</t>
  </si>
  <si>
    <t>Current Rate: (incl. bridge fund and SB81 temporary rate, if applicable)</t>
  </si>
  <si>
    <r>
      <t>We ask that you save this workbook using your vendor number and service code in the title of the file name.  For example, "H12345 510.xlsm", then email the workbook to Inland Regional Center at "</t>
    </r>
    <r>
      <rPr>
        <b/>
        <sz val="11"/>
        <rFont val="Calibri"/>
        <family val="2"/>
        <scheme val="minor"/>
      </rPr>
      <t>minwage@inlandrc.org</t>
    </r>
    <r>
      <rPr>
        <sz val="11"/>
        <rFont val="Calibri"/>
        <family val="2"/>
        <scheme val="minor"/>
      </rPr>
      <t>” by hitting the “SUBMIT” button on the bottom of the Vendor Summary &amp; Certification worksheet.  If the workbook is not saved prior to hitting submit, the worksheet will be transmitted as a blank.  Please contact IRC if you do not receive a confirmation email after submitting the workbook.  Also, if your email is NOT Outlook, the "SUBMIT" button will not work.  If this applies to you, please save your workbook and send as an attachment to minwage@inlandrc.org using your email.  Please ensure you submit a copy to the vendoring regional center and to keep copies for your records.</t>
    </r>
  </si>
  <si>
    <r>
      <rPr>
        <b/>
        <sz val="11"/>
        <rFont val="Calibri"/>
        <family val="2"/>
        <scheme val="minor"/>
      </rPr>
      <t xml:space="preserve">PLEASE NOTE: </t>
    </r>
    <r>
      <rPr>
        <sz val="11"/>
        <rFont val="Calibri"/>
        <family val="2"/>
        <scheme val="minor"/>
      </rPr>
      <t xml:space="preserve"> By clicking the “I AGREE” checkbox near the bottom of the “Vendor Summary &amp; Certification” worksheet, you certify that the information provided to IRC is specific to payroll costs necessary to meet the requirements of the minimum wage increase effective January 1, 2020.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</si>
  <si>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t xml:space="preserve">By checking the box below, I certify that the information provided to IRC is specific to payroll costs necessary to meet the requirements of the minimum wage increase effective January 1, 2020.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</si>
</sst>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
    <numFmt numFmtId="166" formatCode="#,##0.0_);\(#,##0.0\)"/>
  </numFmts>
  <fonts count="17"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sz val="11"/>
      <color rgb="FFFF0000"/>
      <name val="Calibri"/>
      <family val="2"/>
    </font>
    <font>
      <sz val="11"/>
      <color rgb="FFFF0000"/>
      <name val="Calibri"/>
      <family val="2"/>
      <scheme val="minor"/>
    </font>
    <font>
      <u/>
      <sz val="11"/>
      <color rgb="FFFF0000"/>
      <name val="Calibri"/>
      <family val="2"/>
    </font>
    <font>
      <sz val="11"/>
      <color rgb="FF000000"/>
      <name val="Calibri"/>
      <family val="2"/>
    </font>
    <font>
      <sz val="11"/>
      <name val="Calibri"/>
      <family val="2"/>
      <scheme val="minor"/>
    </font>
    <font>
      <b/>
      <sz val="12"/>
      <color rgb="FFFF0000"/>
      <name val="Calibri"/>
      <family val="2"/>
      <scheme val="minor"/>
    </font>
    <font>
      <b/>
      <u/>
      <sz val="12"/>
      <color rgb="FFFF0000"/>
      <name val="Calibri"/>
      <family val="2"/>
      <scheme val="minor"/>
    </font>
    <font>
      <b/>
      <sz val="12"/>
      <name val="Calibri"/>
      <family val="2"/>
      <scheme val="minor"/>
    </font>
    <font>
      <b/>
      <sz val="11"/>
      <name val="Calibri"/>
      <family val="2"/>
      <scheme val="minor"/>
    </font>
    <font>
      <u/>
      <sz val="11"/>
      <color rgb="FF0070C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C00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cellStyleXfs>
  <cellXfs count="204">
    <xf numFmtId="0" fontId="0" fillId="0" borderId="0" xfId="0"/>
    <xf numFmtId="0" fontId="4" fillId="2" borderId="1" xfId="2" applyFill="1" applyBorder="1" applyProtection="1">
      <protection locked="0"/>
    </xf>
    <xf numFmtId="44" fontId="4" fillId="2" borderId="1" xfId="2" applyNumberFormat="1" applyFill="1" applyBorder="1" applyProtection="1">
      <protection locked="0"/>
    </xf>
    <xf numFmtId="166" fontId="1" fillId="0" borderId="10" xfId="2" applyNumberFormat="1" applyFont="1" applyFill="1" applyBorder="1" applyProtection="1"/>
    <xf numFmtId="0" fontId="1" fillId="2" borderId="10" xfId="2" applyFont="1" applyFill="1" applyBorder="1" applyProtection="1">
      <protection locked="0"/>
    </xf>
    <xf numFmtId="166" fontId="1" fillId="2" borderId="10" xfId="2" applyNumberFormat="1" applyFont="1" applyFill="1" applyBorder="1" applyProtection="1">
      <protection locked="0"/>
    </xf>
    <xf numFmtId="0" fontId="0" fillId="2" borderId="4" xfId="0" applyFill="1" applyBorder="1" applyAlignment="1" applyProtection="1">
      <alignment horizontal="center"/>
      <protection locked="0"/>
    </xf>
    <xf numFmtId="10" fontId="4" fillId="2" borderId="1" xfId="7" applyNumberFormat="1" applyFill="1" applyBorder="1" applyAlignment="1" applyProtection="1">
      <alignment horizontal="center"/>
      <protection locked="0"/>
    </xf>
    <xf numFmtId="44" fontId="4" fillId="3" borderId="1" xfId="2" applyNumberFormat="1" applyFill="1" applyBorder="1" applyProtection="1"/>
    <xf numFmtId="4" fontId="4" fillId="2" borderId="1" xfId="7" applyNumberFormat="1" applyFill="1" applyBorder="1" applyAlignment="1" applyProtection="1">
      <alignment horizontal="right"/>
      <protection locked="0"/>
    </xf>
    <xf numFmtId="44" fontId="1" fillId="3" borderId="18" xfId="3" applyNumberFormat="1" applyFont="1" applyFill="1" applyBorder="1" applyProtection="1"/>
    <xf numFmtId="10" fontId="0" fillId="2" borderId="1" xfId="7" applyNumberFormat="1" applyFont="1" applyFill="1" applyBorder="1" applyAlignment="1" applyProtection="1">
      <alignment horizontal="center"/>
      <protection locked="0"/>
    </xf>
    <xf numFmtId="0" fontId="4" fillId="0" borderId="0" xfId="2" applyProtection="1">
      <protection locked="0"/>
    </xf>
    <xf numFmtId="44" fontId="4" fillId="0" borderId="1" xfId="2" applyNumberFormat="1" applyFill="1" applyBorder="1" applyProtection="1"/>
    <xf numFmtId="44" fontId="4" fillId="0" borderId="1" xfId="2" applyNumberFormat="1" applyBorder="1" applyProtection="1"/>
    <xf numFmtId="44" fontId="1" fillId="0" borderId="10" xfId="2" applyNumberFormat="1" applyFont="1" applyBorder="1" applyAlignment="1" applyProtection="1">
      <alignment horizontal="right"/>
    </xf>
    <xf numFmtId="0" fontId="1"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0" fillId="0" borderId="0" xfId="0" applyFill="1" applyProtection="1"/>
    <xf numFmtId="0" fontId="8" fillId="0" borderId="0" xfId="0" applyFont="1" applyProtection="1"/>
    <xf numFmtId="2" fontId="0" fillId="0" borderId="6" xfId="0" applyNumberFormat="1" applyFill="1" applyBorder="1" applyProtection="1"/>
    <xf numFmtId="2" fontId="0" fillId="0" borderId="0" xfId="0" applyNumberFormat="1" applyFill="1" applyBorder="1" applyProtection="1"/>
    <xf numFmtId="0" fontId="0" fillId="0" borderId="2" xfId="0" applyFill="1" applyBorder="1" applyAlignment="1" applyProtection="1">
      <alignment horizontal="right"/>
    </xf>
    <xf numFmtId="0" fontId="0" fillId="0" borderId="0" xfId="0" applyFill="1" applyBorder="1" applyAlignment="1" applyProtection="1">
      <alignment horizontal="right"/>
    </xf>
    <xf numFmtId="0" fontId="0" fillId="0" borderId="0" xfId="0" quotePrefix="1" applyProtection="1"/>
    <xf numFmtId="0" fontId="5" fillId="0" borderId="0" xfId="2" applyFont="1" applyAlignment="1" applyProtection="1">
      <alignment horizontal="center"/>
    </xf>
    <xf numFmtId="0" fontId="5" fillId="0" borderId="0" xfId="2" applyFont="1" applyAlignment="1" applyProtection="1">
      <alignment horizontal="centerContinuous"/>
    </xf>
    <xf numFmtId="0" fontId="4" fillId="0" borderId="0" xfId="2" applyAlignment="1" applyProtection="1">
      <alignment horizontal="centerContinuous"/>
    </xf>
    <xf numFmtId="0" fontId="4" fillId="0" borderId="0" xfId="2" applyProtection="1"/>
    <xf numFmtId="0" fontId="1" fillId="0" borderId="0" xfId="2" applyFont="1" applyProtection="1"/>
    <xf numFmtId="0" fontId="4" fillId="0" borderId="1" xfId="2" applyBorder="1" applyAlignment="1" applyProtection="1">
      <alignment horizontal="center"/>
    </xf>
    <xf numFmtId="0" fontId="4" fillId="0" borderId="1" xfId="2" applyBorder="1" applyProtection="1"/>
    <xf numFmtId="0" fontId="0" fillId="0" borderId="1" xfId="2" applyFont="1" applyBorder="1" applyProtection="1"/>
    <xf numFmtId="0" fontId="0" fillId="0" borderId="0" xfId="2" applyFont="1" applyFill="1" applyBorder="1" applyProtection="1"/>
    <xf numFmtId="0" fontId="0" fillId="0" borderId="8" xfId="2" applyFont="1" applyBorder="1" applyAlignment="1" applyProtection="1">
      <alignment vertical="center" wrapText="1"/>
    </xf>
    <xf numFmtId="0" fontId="0" fillId="0" borderId="0" xfId="2" applyFont="1" applyBorder="1" applyAlignment="1" applyProtection="1">
      <alignment vertical="center" wrapText="1"/>
    </xf>
    <xf numFmtId="0" fontId="4" fillId="0" borderId="0" xfId="2" applyBorder="1" applyAlignment="1" applyProtection="1">
      <alignment vertical="center" wrapText="1"/>
    </xf>
    <xf numFmtId="0" fontId="0" fillId="0" borderId="0" xfId="2" applyFont="1" applyProtection="1"/>
    <xf numFmtId="0" fontId="4" fillId="0" borderId="0" xfId="2" applyFill="1" applyProtection="1"/>
    <xf numFmtId="0" fontId="1" fillId="0" borderId="9" xfId="2" applyFont="1" applyBorder="1" applyProtection="1"/>
    <xf numFmtId="0" fontId="1" fillId="0" borderId="17" xfId="2" applyFont="1" applyBorder="1" applyAlignment="1" applyProtection="1">
      <alignment horizontal="center"/>
    </xf>
    <xf numFmtId="0" fontId="0" fillId="0" borderId="1" xfId="2" applyFont="1" applyBorder="1" applyAlignment="1" applyProtection="1">
      <alignment horizontal="center" vertical="center"/>
    </xf>
    <xf numFmtId="0" fontId="1" fillId="0" borderId="1" xfId="2" applyFont="1" applyBorder="1" applyAlignment="1" applyProtection="1">
      <alignment horizontal="center"/>
    </xf>
    <xf numFmtId="0" fontId="1" fillId="0" borderId="7" xfId="2" applyFont="1" applyBorder="1" applyProtection="1"/>
    <xf numFmtId="0" fontId="1" fillId="0" borderId="8" xfId="2" applyFont="1" applyBorder="1" applyAlignment="1" applyProtection="1">
      <alignment horizontal="center"/>
    </xf>
    <xf numFmtId="0" fontId="1" fillId="0" borderId="0" xfId="2" applyFont="1" applyAlignment="1" applyProtection="1">
      <alignment horizontal="center"/>
    </xf>
    <xf numFmtId="0" fontId="1" fillId="0" borderId="7" xfId="2" applyFont="1" applyBorder="1" applyAlignment="1" applyProtection="1">
      <alignment horizontal="center"/>
    </xf>
    <xf numFmtId="0" fontId="1" fillId="0" borderId="10" xfId="2" quotePrefix="1" applyFont="1" applyBorder="1" applyAlignment="1" applyProtection="1">
      <alignment horizontal="center"/>
    </xf>
    <xf numFmtId="0" fontId="0" fillId="0" borderId="1" xfId="2" applyFont="1" applyBorder="1" applyAlignment="1" applyProtection="1">
      <alignment horizontal="center"/>
    </xf>
    <xf numFmtId="0" fontId="1" fillId="3" borderId="1" xfId="2" applyFont="1" applyFill="1" applyBorder="1" applyAlignment="1" applyProtection="1">
      <alignment horizontal="right"/>
    </xf>
    <xf numFmtId="39" fontId="4" fillId="3" borderId="1" xfId="2" applyNumberFormat="1" applyFill="1" applyBorder="1" applyProtection="1"/>
    <xf numFmtId="39" fontId="4" fillId="3" borderId="10" xfId="2" applyNumberFormat="1" applyFill="1" applyBorder="1" applyProtection="1"/>
    <xf numFmtId="39" fontId="1" fillId="3" borderId="19" xfId="2" applyNumberFormat="1" applyFont="1" applyFill="1" applyBorder="1" applyAlignment="1" applyProtection="1">
      <alignment horizontal="right"/>
    </xf>
    <xf numFmtId="165" fontId="1" fillId="3" borderId="18" xfId="3" applyNumberFormat="1" applyFont="1" applyFill="1" applyBorder="1" applyProtection="1"/>
    <xf numFmtId="0" fontId="1" fillId="0" borderId="0" xfId="2" applyFont="1" applyFill="1" applyBorder="1" applyAlignment="1" applyProtection="1">
      <alignment horizontal="right"/>
    </xf>
    <xf numFmtId="44" fontId="1" fillId="0" borderId="0" xfId="2" applyNumberFormat="1" applyFont="1" applyFill="1" applyBorder="1" applyProtection="1"/>
    <xf numFmtId="0" fontId="4" fillId="0" borderId="0" xfId="2" applyBorder="1" applyProtection="1"/>
    <xf numFmtId="0" fontId="1" fillId="0" borderId="0" xfId="2" applyFont="1" applyBorder="1" applyAlignment="1" applyProtection="1">
      <alignment horizontal="center"/>
    </xf>
    <xf numFmtId="44" fontId="4" fillId="0" borderId="0" xfId="2" applyNumberFormat="1" applyBorder="1" applyProtection="1"/>
    <xf numFmtId="0" fontId="1" fillId="0" borderId="0" xfId="2" applyFont="1" applyBorder="1" applyAlignment="1" applyProtection="1">
      <alignment vertical="center" wrapText="1"/>
    </xf>
    <xf numFmtId="0" fontId="4" fillId="0" borderId="0" xfId="2" applyBorder="1" applyAlignment="1" applyProtection="1">
      <alignment vertical="top" wrapText="1"/>
    </xf>
    <xf numFmtId="0" fontId="4" fillId="0" borderId="0" xfId="2" applyBorder="1" applyAlignment="1" applyProtection="1">
      <alignment vertical="top"/>
    </xf>
    <xf numFmtId="0" fontId="4" fillId="0" borderId="0" xfId="2" applyBorder="1" applyAlignment="1" applyProtection="1">
      <alignment wrapText="1"/>
    </xf>
    <xf numFmtId="0" fontId="1" fillId="0" borderId="11" xfId="2" applyFont="1" applyBorder="1" applyProtection="1"/>
    <xf numFmtId="44" fontId="1" fillId="0" borderId="11" xfId="2" applyNumberFormat="1" applyFont="1" applyBorder="1" applyProtection="1"/>
    <xf numFmtId="0" fontId="1" fillId="0" borderId="10" xfId="2" applyFont="1" applyBorder="1" applyAlignment="1" applyProtection="1">
      <alignment horizontal="center"/>
    </xf>
    <xf numFmtId="0" fontId="1" fillId="0" borderId="10" xfId="2" applyFont="1" applyBorder="1" applyAlignment="1" applyProtection="1">
      <alignment horizontal="right"/>
    </xf>
    <xf numFmtId="0" fontId="1" fillId="0" borderId="4" xfId="2" applyFont="1" applyBorder="1" applyAlignment="1" applyProtection="1">
      <alignment horizontal="center"/>
    </xf>
    <xf numFmtId="0" fontId="1" fillId="0" borderId="5" xfId="2" applyFont="1" applyBorder="1" applyAlignment="1" applyProtection="1">
      <alignment horizontal="center"/>
    </xf>
    <xf numFmtId="0" fontId="1" fillId="0" borderId="10" xfId="2" applyFont="1" applyFill="1" applyBorder="1" applyAlignment="1" applyProtection="1">
      <alignment horizontal="center"/>
    </xf>
    <xf numFmtId="0" fontId="1" fillId="0" borderId="10" xfId="2" applyFont="1" applyFill="1" applyBorder="1" applyAlignment="1" applyProtection="1">
      <alignment horizontal="left"/>
    </xf>
    <xf numFmtId="0" fontId="1" fillId="0" borderId="4" xfId="2" applyFont="1" applyFill="1" applyBorder="1" applyProtection="1"/>
    <xf numFmtId="0" fontId="1" fillId="0" borderId="5" xfId="2" applyFont="1" applyFill="1" applyBorder="1" applyProtection="1"/>
    <xf numFmtId="0" fontId="1" fillId="0" borderId="10" xfId="2" applyFont="1" applyFill="1" applyBorder="1" applyAlignment="1" applyProtection="1">
      <alignment horizontal="right"/>
    </xf>
    <xf numFmtId="0" fontId="1" fillId="0" borderId="12" xfId="2" applyFont="1" applyFill="1" applyBorder="1" applyProtection="1"/>
    <xf numFmtId="0" fontId="1" fillId="0" borderId="3" xfId="2" applyFont="1" applyFill="1" applyBorder="1" applyProtection="1"/>
    <xf numFmtId="0" fontId="4" fillId="0" borderId="4" xfId="2" applyFont="1" applyFill="1" applyBorder="1" applyAlignment="1" applyProtection="1">
      <alignment horizontal="right"/>
    </xf>
    <xf numFmtId="0" fontId="4" fillId="0" borderId="3" xfId="2" applyFont="1" applyFill="1" applyBorder="1" applyAlignment="1" applyProtection="1">
      <alignment horizontal="right"/>
    </xf>
    <xf numFmtId="0" fontId="1" fillId="0" borderId="13" xfId="2" applyFont="1" applyBorder="1" applyAlignment="1" applyProtection="1">
      <alignment horizontal="center"/>
    </xf>
    <xf numFmtId="0" fontId="1" fillId="0" borderId="13" xfId="2" applyFont="1" applyBorder="1" applyProtection="1"/>
    <xf numFmtId="0" fontId="1" fillId="0" borderId="14" xfId="2" applyFont="1" applyBorder="1" applyProtection="1"/>
    <xf numFmtId="0" fontId="1" fillId="0" borderId="15" xfId="2" applyFont="1" applyBorder="1" applyProtection="1"/>
    <xf numFmtId="0" fontId="1" fillId="0" borderId="16" xfId="2" applyFont="1" applyBorder="1" applyProtection="1"/>
    <xf numFmtId="0" fontId="4" fillId="0" borderId="8" xfId="2" applyBorder="1" applyAlignment="1" applyProtection="1">
      <alignment vertical="center" wrapText="1"/>
    </xf>
    <xf numFmtId="44" fontId="4" fillId="2" borderId="1" xfId="2" applyNumberFormat="1" applyFill="1" applyBorder="1" applyAlignment="1" applyProtection="1">
      <alignment horizontal="center" vertical="center"/>
      <protection locked="0"/>
    </xf>
    <xf numFmtId="44" fontId="4" fillId="3" borderId="1" xfId="2" applyNumberFormat="1" applyFill="1" applyBorder="1" applyAlignment="1" applyProtection="1">
      <alignment horizontal="center" vertical="center"/>
    </xf>
    <xf numFmtId="0" fontId="4" fillId="0" borderId="4" xfId="2" applyBorder="1" applyAlignment="1" applyProtection="1">
      <alignment horizontal="center"/>
    </xf>
    <xf numFmtId="0" fontId="4" fillId="2" borderId="1" xfId="2" applyFill="1" applyBorder="1" applyAlignment="1" applyProtection="1">
      <alignment horizontal="center"/>
      <protection locked="0"/>
    </xf>
    <xf numFmtId="0" fontId="0" fillId="0" borderId="0" xfId="0" applyFill="1" applyBorder="1" applyAlignment="1" applyProtection="1"/>
    <xf numFmtId="0" fontId="0" fillId="0" borderId="0" xfId="0" applyProtection="1">
      <protection locked="0"/>
    </xf>
    <xf numFmtId="0" fontId="0" fillId="0" borderId="1" xfId="0" applyFill="1" applyBorder="1" applyAlignment="1" applyProtection="1">
      <alignment horizontal="left"/>
    </xf>
    <xf numFmtId="164" fontId="0" fillId="0" borderId="1" xfId="0" applyNumberFormat="1" applyFill="1" applyBorder="1" applyAlignment="1" applyProtection="1">
      <alignment horizontal="right"/>
    </xf>
    <xf numFmtId="0" fontId="0" fillId="0" borderId="1" xfId="0" applyFill="1" applyBorder="1" applyAlignment="1" applyProtection="1">
      <alignment horizontal="right"/>
    </xf>
    <xf numFmtId="0" fontId="8" fillId="0" borderId="0" xfId="0" applyFont="1" applyProtection="1">
      <protection locked="0"/>
    </xf>
    <xf numFmtId="0" fontId="0" fillId="0" borderId="0" xfId="0" applyBorder="1" applyProtection="1"/>
    <xf numFmtId="0" fontId="0" fillId="2" borderId="1" xfId="2" applyFont="1" applyFill="1" applyBorder="1" applyProtection="1">
      <protection locked="0"/>
    </xf>
    <xf numFmtId="44" fontId="0" fillId="2" borderId="1" xfId="2" applyNumberFormat="1" applyFont="1" applyFill="1" applyBorder="1" applyProtection="1">
      <protection locked="0"/>
    </xf>
    <xf numFmtId="0" fontId="0" fillId="0" borderId="1" xfId="2" applyFont="1" applyFill="1" applyBorder="1" applyProtection="1"/>
    <xf numFmtId="0" fontId="4" fillId="0" borderId="0" xfId="2" applyFill="1" applyBorder="1" applyAlignment="1" applyProtection="1">
      <alignment horizontal="center"/>
      <protection locked="0"/>
    </xf>
    <xf numFmtId="0" fontId="4" fillId="0" borderId="0" xfId="2" applyFill="1" applyBorder="1" applyProtection="1">
      <protection locked="0"/>
    </xf>
    <xf numFmtId="0" fontId="4" fillId="0" borderId="0" xfId="2" applyFill="1" applyBorder="1" applyAlignment="1" applyProtection="1">
      <alignment vertical="top" wrapText="1"/>
      <protection locked="0"/>
    </xf>
    <xf numFmtId="0" fontId="1" fillId="0" borderId="0" xfId="2" applyFont="1" applyFill="1" applyBorder="1" applyAlignment="1" applyProtection="1">
      <alignment horizontal="center"/>
      <protection locked="0"/>
    </xf>
    <xf numFmtId="0" fontId="1" fillId="0" borderId="0" xfId="2" applyFont="1" applyFill="1" applyBorder="1" applyProtection="1">
      <protection locked="0"/>
    </xf>
    <xf numFmtId="37" fontId="1" fillId="0" borderId="2" xfId="2" applyNumberFormat="1" applyFont="1" applyFill="1" applyBorder="1" applyProtection="1">
      <protection locked="0"/>
    </xf>
    <xf numFmtId="44" fontId="1" fillId="0" borderId="2" xfId="2" applyNumberFormat="1" applyFont="1" applyFill="1" applyBorder="1" applyProtection="1">
      <protection locked="0"/>
    </xf>
    <xf numFmtId="44" fontId="1" fillId="0" borderId="0" xfId="2" applyNumberFormat="1" applyFont="1" applyFill="1" applyBorder="1" applyProtection="1">
      <protection locked="0"/>
    </xf>
    <xf numFmtId="37" fontId="1" fillId="0" borderId="0" xfId="2" applyNumberFormat="1" applyFont="1" applyFill="1" applyBorder="1" applyProtection="1">
      <protection locked="0"/>
    </xf>
    <xf numFmtId="39" fontId="1" fillId="0" borderId="0" xfId="2" applyNumberFormat="1" applyFont="1" applyFill="1" applyBorder="1" applyProtection="1">
      <protection locked="0"/>
    </xf>
    <xf numFmtId="0" fontId="4" fillId="0" borderId="1" xfId="2" applyFill="1" applyBorder="1" applyAlignment="1" applyProtection="1">
      <alignment horizontal="center"/>
    </xf>
    <xf numFmtId="0" fontId="1" fillId="2" borderId="10" xfId="2" applyFont="1" applyFill="1" applyBorder="1" applyProtection="1"/>
    <xf numFmtId="0" fontId="3" fillId="0" borderId="0" xfId="0" applyFont="1" applyAlignment="1" applyProtection="1">
      <alignment horizontal="right"/>
      <protection locked="0"/>
    </xf>
    <xf numFmtId="0" fontId="0" fillId="0" borderId="0" xfId="0" applyFill="1" applyBorder="1" applyProtection="1">
      <protection locked="0"/>
    </xf>
    <xf numFmtId="0" fontId="11" fillId="0" borderId="0" xfId="0" applyFont="1" applyProtection="1"/>
    <xf numFmtId="44" fontId="1" fillId="4" borderId="18" xfId="3" applyNumberFormat="1" applyFont="1" applyFill="1" applyBorder="1" applyProtection="1"/>
    <xf numFmtId="44" fontId="1" fillId="4" borderId="13" xfId="2" applyNumberFormat="1" applyFont="1" applyFill="1" applyBorder="1" applyProtection="1"/>
    <xf numFmtId="0" fontId="14" fillId="0" borderId="0" xfId="2" applyFont="1" applyAlignment="1" applyProtection="1">
      <alignment horizontal="left"/>
    </xf>
    <xf numFmtId="0" fontId="11" fillId="0" borderId="1" xfId="2" applyFont="1" applyBorder="1" applyProtection="1"/>
    <xf numFmtId="0" fontId="11" fillId="0" borderId="0" xfId="0" applyFont="1" applyAlignment="1" applyProtection="1">
      <alignment horizontal="left" vertical="top" wrapText="1"/>
    </xf>
    <xf numFmtId="0" fontId="11" fillId="0" borderId="0" xfId="0" applyFont="1" applyAlignment="1" applyProtection="1">
      <alignment horizontal="left" vertical="top" wrapText="1"/>
    </xf>
    <xf numFmtId="0" fontId="15" fillId="0" borderId="0" xfId="0" applyFont="1" applyAlignment="1" applyProtection="1">
      <alignment horizontal="centerContinuous" vertical="top"/>
    </xf>
    <xf numFmtId="0" fontId="11" fillId="0" borderId="0" xfId="0" applyFont="1" applyAlignment="1" applyProtection="1">
      <alignment horizontal="centerContinuous" vertical="top"/>
    </xf>
    <xf numFmtId="0" fontId="11" fillId="0" borderId="0" xfId="0" applyFont="1" applyAlignment="1" applyProtection="1">
      <alignment vertical="top"/>
    </xf>
    <xf numFmtId="0" fontId="14" fillId="0" borderId="0" xfId="2" applyFont="1" applyAlignment="1" applyProtection="1">
      <alignment horizontal="center"/>
    </xf>
    <xf numFmtId="0" fontId="14" fillId="0" borderId="0" xfId="2" applyFont="1" applyAlignment="1" applyProtection="1">
      <alignment horizontal="centerContinuous"/>
    </xf>
    <xf numFmtId="0" fontId="11" fillId="0" borderId="0" xfId="2" applyFont="1" applyAlignment="1" applyProtection="1">
      <alignment horizontal="centerContinuous"/>
    </xf>
    <xf numFmtId="0" fontId="11" fillId="0" borderId="0" xfId="0" applyFont="1" applyAlignment="1" applyProtection="1">
      <alignment horizontal="centerContinuous"/>
    </xf>
    <xf numFmtId="0" fontId="15" fillId="0" borderId="0" xfId="0" applyFont="1" applyAlignment="1" applyProtection="1">
      <alignment horizontal="centerContinuous"/>
    </xf>
    <xf numFmtId="0" fontId="11" fillId="0" borderId="0" xfId="0" applyFont="1" applyProtection="1">
      <protection locked="0"/>
    </xf>
    <xf numFmtId="0" fontId="11" fillId="0" borderId="0" xfId="0" applyFont="1" applyAlignment="1" applyProtection="1">
      <alignment horizontal="left"/>
    </xf>
    <xf numFmtId="0" fontId="15" fillId="0" borderId="0" xfId="0" applyFont="1" applyAlignment="1" applyProtection="1">
      <alignment vertical="top"/>
    </xf>
    <xf numFmtId="0" fontId="11" fillId="0" borderId="0" xfId="0" applyFont="1" applyAlignment="1" applyProtection="1">
      <alignment vertical="top" wrapText="1"/>
    </xf>
    <xf numFmtId="0" fontId="11" fillId="0" borderId="0" xfId="0" applyFont="1" applyAlignment="1" applyProtection="1">
      <alignment horizontal="left" vertical="top"/>
    </xf>
    <xf numFmtId="0" fontId="11" fillId="0" borderId="0" xfId="0" applyFont="1" applyFill="1" applyAlignment="1" applyProtection="1">
      <alignment vertical="top"/>
    </xf>
    <xf numFmtId="0" fontId="11" fillId="0" borderId="0" xfId="0" applyFont="1" applyBorder="1" applyAlignment="1" applyProtection="1">
      <alignment vertical="top" wrapText="1"/>
    </xf>
    <xf numFmtId="0" fontId="11" fillId="0" borderId="0" xfId="0" applyFont="1" applyAlignment="1" applyProtection="1">
      <alignment vertical="top"/>
    </xf>
    <xf numFmtId="0" fontId="0" fillId="0" borderId="0" xfId="0" applyAlignment="1">
      <alignment horizontal="left" vertical="top" wrapText="1"/>
    </xf>
    <xf numFmtId="0" fontId="15" fillId="0" borderId="0" xfId="0" applyFont="1" applyFill="1" applyAlignment="1" applyProtection="1">
      <alignment horizontal="centerContinuous"/>
    </xf>
    <xf numFmtId="0" fontId="11" fillId="0" borderId="0" xfId="0" applyFont="1" applyFill="1" applyAlignment="1" applyProtection="1">
      <alignment horizontal="centerContinuous"/>
    </xf>
    <xf numFmtId="0" fontId="11" fillId="0" borderId="0" xfId="0" applyFont="1" applyFill="1" applyProtection="1"/>
    <xf numFmtId="0" fontId="14" fillId="0" borderId="0" xfId="2" applyFont="1" applyFill="1" applyAlignment="1" applyProtection="1">
      <alignment horizontal="left"/>
    </xf>
    <xf numFmtId="0" fontId="14" fillId="0" borderId="0" xfId="2" applyFont="1" applyFill="1" applyAlignment="1" applyProtection="1">
      <alignment horizontal="center"/>
    </xf>
    <xf numFmtId="0" fontId="14" fillId="0" borderId="0" xfId="2" applyFont="1" applyFill="1" applyAlignment="1" applyProtection="1">
      <alignment horizontal="centerContinuous"/>
    </xf>
    <xf numFmtId="0" fontId="11" fillId="0" borderId="0" xfId="2" applyFont="1" applyFill="1" applyAlignment="1" applyProtection="1">
      <alignment horizontal="centerContinuous"/>
    </xf>
    <xf numFmtId="0" fontId="11" fillId="0" borderId="1" xfId="2" applyFont="1" applyFill="1" applyBorder="1" applyAlignment="1" applyProtection="1">
      <alignment vertical="center" wrapText="1"/>
    </xf>
    <xf numFmtId="0" fontId="11" fillId="0" borderId="0" xfId="0" applyFont="1" applyFill="1" applyAlignment="1" applyProtection="1"/>
    <xf numFmtId="0" fontId="0" fillId="0" borderId="0" xfId="0" applyAlignment="1">
      <alignment horizontal="left" vertical="center" wrapText="1"/>
    </xf>
    <xf numFmtId="0" fontId="11" fillId="0" borderId="0" xfId="0" applyFont="1" applyAlignment="1" applyProtection="1">
      <alignment horizontal="left" vertical="top" wrapText="1"/>
    </xf>
    <xf numFmtId="0" fontId="15" fillId="0" borderId="0" xfId="0" applyFont="1" applyAlignment="1" applyProtection="1">
      <alignment horizontal="center" vertical="top" wrapText="1"/>
    </xf>
    <xf numFmtId="0" fontId="11" fillId="0" borderId="0" xfId="0" applyFont="1" applyBorder="1" applyAlignment="1" applyProtection="1">
      <alignment vertical="top" wrapText="1"/>
    </xf>
    <xf numFmtId="0" fontId="11" fillId="0" borderId="0" xfId="0" applyFont="1" applyBorder="1" applyAlignment="1" applyProtection="1">
      <alignment vertical="top"/>
    </xf>
    <xf numFmtId="0" fontId="11" fillId="0" borderId="0" xfId="0" applyFont="1" applyAlignment="1" applyProtection="1">
      <alignment vertical="top"/>
    </xf>
    <xf numFmtId="0" fontId="11" fillId="0" borderId="0" xfId="0" applyFont="1" applyFill="1" applyAlignment="1" applyProtection="1">
      <alignment horizontal="left" vertical="top" wrapText="1"/>
    </xf>
    <xf numFmtId="0" fontId="0" fillId="0" borderId="0" xfId="0" applyAlignment="1">
      <alignment horizontal="left" vertical="top" wrapText="1"/>
    </xf>
    <xf numFmtId="0" fontId="11" fillId="0" borderId="0" xfId="0" applyFont="1" applyAlignment="1" applyProtection="1">
      <alignment horizontal="left" vertical="top" wrapText="1"/>
      <protection locked="0"/>
    </xf>
    <xf numFmtId="0" fontId="15" fillId="0" borderId="0" xfId="0" applyFont="1" applyFill="1" applyAlignment="1" applyProtection="1">
      <alignment horizontal="left" vertical="top" wrapText="1"/>
    </xf>
    <xf numFmtId="0" fontId="1" fillId="0" borderId="9" xfId="2" applyFont="1" applyBorder="1" applyAlignment="1" applyProtection="1">
      <alignment horizontal="center" vertical="center" wrapText="1"/>
    </xf>
    <xf numFmtId="0" fontId="1" fillId="0" borderId="7" xfId="2" applyFont="1" applyBorder="1" applyAlignment="1" applyProtection="1">
      <alignment horizontal="center" vertical="center" wrapText="1"/>
    </xf>
    <xf numFmtId="0" fontId="1" fillId="0" borderId="10" xfId="2" applyFont="1" applyBorder="1" applyAlignment="1" applyProtection="1">
      <alignment horizontal="center" vertical="center" wrapText="1"/>
    </xf>
    <xf numFmtId="0" fontId="1" fillId="0" borderId="9" xfId="2" applyFont="1" applyBorder="1" applyAlignment="1" applyProtection="1">
      <alignment horizontal="center" wrapText="1"/>
    </xf>
    <xf numFmtId="0" fontId="1" fillId="0" borderId="7" xfId="2" applyFont="1" applyBorder="1" applyAlignment="1" applyProtection="1">
      <alignment horizontal="center" wrapText="1"/>
    </xf>
    <xf numFmtId="0" fontId="1" fillId="0" borderId="10" xfId="2" applyFont="1" applyBorder="1" applyAlignment="1" applyProtection="1">
      <alignment horizontal="center" wrapText="1"/>
    </xf>
    <xf numFmtId="0" fontId="1" fillId="0" borderId="8" xfId="2" quotePrefix="1" applyFont="1" applyBorder="1" applyAlignment="1" applyProtection="1">
      <alignment horizontal="center" wrapText="1"/>
    </xf>
    <xf numFmtId="0" fontId="4" fillId="0" borderId="12" xfId="2" applyBorder="1" applyAlignment="1" applyProtection="1">
      <alignment horizontal="center" wrapText="1"/>
    </xf>
    <xf numFmtId="0" fontId="4" fillId="2" borderId="4" xfId="2"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0" fillId="2" borderId="4" xfId="2" applyFont="1" applyFill="1" applyBorder="1" applyAlignment="1" applyProtection="1">
      <alignment horizontal="left" vertical="top" wrapText="1"/>
      <protection locked="0"/>
    </xf>
    <xf numFmtId="0" fontId="0" fillId="0" borderId="4" xfId="2" quotePrefix="1" applyFont="1" applyFill="1" applyBorder="1" applyAlignment="1" applyProtection="1">
      <alignment vertical="center" wrapText="1"/>
    </xf>
    <xf numFmtId="0" fontId="0" fillId="0" borderId="5" xfId="2" quotePrefix="1" applyFont="1" applyFill="1" applyBorder="1" applyAlignment="1" applyProtection="1">
      <alignment vertical="center" wrapText="1"/>
    </xf>
    <xf numFmtId="0" fontId="4" fillId="0" borderId="5" xfId="2" applyFill="1" applyBorder="1" applyAlignment="1" applyProtection="1">
      <alignment vertical="center" wrapText="1"/>
    </xf>
    <xf numFmtId="0" fontId="4" fillId="0" borderId="4" xfId="2" applyBorder="1" applyAlignment="1" applyProtection="1">
      <alignment horizontal="left" vertical="center" wrapText="1"/>
    </xf>
    <xf numFmtId="0" fontId="4" fillId="0" borderId="5" xfId="2" applyBorder="1" applyAlignment="1" applyProtection="1">
      <alignment horizontal="left" vertical="center" wrapText="1"/>
    </xf>
    <xf numFmtId="0" fontId="4" fillId="0" borderId="3" xfId="2" applyBorder="1" applyAlignment="1" applyProtection="1">
      <alignment horizontal="left" vertical="center" wrapText="1"/>
    </xf>
    <xf numFmtId="0" fontId="0" fillId="2" borderId="4" xfId="2" quotePrefix="1" applyFont="1" applyFill="1" applyBorder="1" applyAlignment="1" applyProtection="1">
      <alignment vertical="center" wrapText="1"/>
      <protection locked="0"/>
    </xf>
    <xf numFmtId="0" fontId="4" fillId="2" borderId="5" xfId="2" applyFill="1" applyBorder="1" applyAlignment="1" applyProtection="1">
      <alignment vertical="center" wrapText="1"/>
      <protection locked="0"/>
    </xf>
    <xf numFmtId="0" fontId="4" fillId="2" borderId="3" xfId="2" applyFill="1" applyBorder="1" applyAlignment="1" applyProtection="1">
      <alignment vertical="center" wrapText="1"/>
      <protection locked="0"/>
    </xf>
    <xf numFmtId="0" fontId="0" fillId="2" borderId="4" xfId="2" applyFont="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0" fontId="4" fillId="2" borderId="4" xfId="2" quotePrefix="1" applyFill="1" applyBorder="1" applyAlignment="1" applyProtection="1">
      <alignment horizontal="left" vertical="center" wrapText="1"/>
      <protection locked="0"/>
    </xf>
    <xf numFmtId="49" fontId="0" fillId="2" borderId="4" xfId="2" quotePrefix="1" applyNumberFormat="1" applyFont="1" applyFill="1" applyBorder="1" applyAlignment="1" applyProtection="1">
      <alignment horizontal="left" vertical="center" wrapText="1"/>
      <protection locked="0"/>
    </xf>
    <xf numFmtId="49" fontId="4" fillId="2" borderId="5" xfId="2" applyNumberFormat="1" applyFill="1" applyBorder="1" applyAlignment="1" applyProtection="1">
      <alignment horizontal="left" vertical="center" wrapText="1"/>
      <protection locked="0"/>
    </xf>
    <xf numFmtId="49" fontId="4" fillId="2" borderId="3" xfId="2" applyNumberFormat="1" applyFill="1" applyBorder="1" applyAlignment="1" applyProtection="1">
      <alignment horizontal="left" vertical="center" wrapText="1"/>
      <protection locked="0"/>
    </xf>
    <xf numFmtId="0" fontId="0" fillId="2" borderId="4" xfId="2" quotePrefix="1" applyFont="1" applyFill="1" applyBorder="1" applyAlignment="1" applyProtection="1">
      <alignment horizontal="left" vertical="center" wrapText="1"/>
      <protection locked="0"/>
    </xf>
    <xf numFmtId="0" fontId="4" fillId="2" borderId="5" xfId="2" quotePrefix="1" applyFill="1" applyBorder="1" applyAlignment="1" applyProtection="1">
      <alignment horizontal="left" vertical="center" wrapText="1"/>
      <protection locked="0"/>
    </xf>
    <xf numFmtId="0" fontId="4" fillId="2" borderId="3" xfId="2" quotePrefix="1" applyFill="1" applyBorder="1" applyAlignment="1" applyProtection="1">
      <alignment horizontal="left" vertical="center" wrapText="1"/>
      <protection locked="0"/>
    </xf>
    <xf numFmtId="0" fontId="0" fillId="2" borderId="5" xfId="2" quotePrefix="1" applyFont="1" applyFill="1" applyBorder="1" applyAlignment="1" applyProtection="1">
      <alignment horizontal="left" vertical="center" wrapText="1"/>
      <protection locked="0"/>
    </xf>
    <xf numFmtId="0" fontId="0" fillId="2" borderId="3" xfId="2" quotePrefix="1" applyFont="1" applyFill="1" applyBorder="1" applyAlignment="1" applyProtection="1">
      <alignment horizontal="left" vertical="center" wrapText="1"/>
      <protection locked="0"/>
    </xf>
    <xf numFmtId="0" fontId="15" fillId="0" borderId="0" xfId="0" applyFont="1" applyFill="1" applyAlignment="1" applyProtection="1">
      <alignment horizontal="center" vertical="center" wrapText="1"/>
    </xf>
    <xf numFmtId="0" fontId="11" fillId="0" borderId="0" xfId="0" applyFont="1" applyFill="1" applyAlignment="1" applyProtection="1">
      <alignment horizontal="center"/>
    </xf>
    <xf numFmtId="0" fontId="16" fillId="0" borderId="0" xfId="1" applyFont="1" applyFill="1" applyAlignment="1" applyProtection="1">
      <alignment horizontal="center"/>
      <protection locked="0"/>
    </xf>
    <xf numFmtId="0" fontId="11" fillId="0" borderId="0" xfId="0" applyFont="1" applyAlignment="1" applyProtection="1">
      <alignment horizontal="left" vertical="top" wrapText="1" readingOrder="1"/>
    </xf>
    <xf numFmtId="0" fontId="11" fillId="0" borderId="0" xfId="0" applyFont="1" applyFill="1" applyAlignment="1" applyProtection="1">
      <alignment horizontal="left" vertical="top" wrapText="1" readingOrder="1"/>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0" xfId="0" applyBorder="1" applyAlignment="1" applyProtection="1">
      <alignment horizontal="center"/>
    </xf>
    <xf numFmtId="0" fontId="0" fillId="0" borderId="0" xfId="0" applyFill="1" applyBorder="1" applyAlignment="1" applyProtection="1">
      <alignment horizontal="left"/>
    </xf>
    <xf numFmtId="0" fontId="12" fillId="0" borderId="0" xfId="0" applyFont="1" applyFill="1" applyAlignment="1" applyProtection="1">
      <alignment horizontal="center" vertical="center" wrapText="1"/>
    </xf>
    <xf numFmtId="0" fontId="5" fillId="0" borderId="0" xfId="0" applyFont="1" applyFill="1" applyAlignment="1" applyProtection="1">
      <alignment horizontal="center" vertical="center" wrapText="1"/>
    </xf>
    <xf numFmtId="0" fontId="0" fillId="0" borderId="4" xfId="0" applyFill="1" applyBorder="1" applyAlignment="1" applyProtection="1">
      <alignment horizontal="left"/>
    </xf>
    <xf numFmtId="0" fontId="0" fillId="0" borderId="5" xfId="0" applyFill="1" applyBorder="1" applyAlignment="1" applyProtection="1">
      <alignment horizontal="left"/>
    </xf>
    <xf numFmtId="0" fontId="0" fillId="0" borderId="3" xfId="0" applyFill="1" applyBorder="1" applyAlignment="1" applyProtection="1">
      <alignment horizontal="left"/>
    </xf>
  </cellXfs>
  <cellStyles count="8">
    <cellStyle name="Comma 2" xfId="4" xr:uid="{00000000-0005-0000-0000-000000000000}"/>
    <cellStyle name="Currency 2" xfId="5" xr:uid="{00000000-0005-0000-0000-000001000000}"/>
    <cellStyle name="Hyperlink" xfId="1" builtinId="8"/>
    <cellStyle name="Normal" xfId="0" builtinId="0"/>
    <cellStyle name="Normal 2" xfId="6" xr:uid="{00000000-0005-0000-0000-000004000000}"/>
    <cellStyle name="Normal 3" xfId="2" xr:uid="{00000000-0005-0000-0000-000005000000}"/>
    <cellStyle name="Percent" xfId="7" builtinId="5"/>
    <cellStyle name="Percent 2" xfId="3" xr:uid="{00000000-0005-0000-0000-000007000000}"/>
  </cellStyles>
  <dxfs count="47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762000</xdr:colOff>
      <xdr:row>20</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20</xdr:row>
          <xdr:rowOff>76200</xdr:rowOff>
        </xdr:from>
        <xdr:to>
          <xdr:col>8</xdr:col>
          <xdr:colOff>0</xdr:colOff>
          <xdr:row>22</xdr:row>
          <xdr:rowOff>142875</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FF0000"/>
                  </a:solidFill>
                  <a:latin typeface="Calibri"/>
                  <a:cs typeface="Calibri"/>
                </a:rPr>
                <a:t>Add Row for Regional Centers:  Click on the </a:t>
              </a:r>
              <a:r>
                <a:rPr lang="en-US" sz="1100" b="0" i="0" u="sng" strike="noStrike" baseline="0">
                  <a:solidFill>
                    <a:srgbClr val="FF0000"/>
                  </a:solidFill>
                  <a:latin typeface="Calibri"/>
                  <a:cs typeface="Calibri"/>
                </a:rPr>
                <a:t>last row number in Column A</a:t>
              </a:r>
              <a:r>
                <a:rPr lang="en-US" sz="1100" b="0" i="0" u="none" strike="noStrike" baseline="0">
                  <a:solidFill>
                    <a:srgbClr val="FF0000"/>
                  </a:solidFill>
                  <a:latin typeface="Calibri"/>
                  <a:cs typeface="Calibri"/>
                </a:rPr>
                <a:t>,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530</xdr:row>
          <xdr:rowOff>114300</xdr:rowOff>
        </xdr:from>
        <xdr:to>
          <xdr:col>8</xdr:col>
          <xdr:colOff>0</xdr:colOff>
          <xdr:row>532</xdr:row>
          <xdr:rowOff>161925</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FF0000"/>
                  </a:solidFill>
                  <a:latin typeface="Calibri"/>
                  <a:cs typeface="Calibri"/>
                </a:rPr>
                <a:t>Add Row for Additional Employee:  Click on </a:t>
              </a:r>
              <a:r>
                <a:rPr lang="en-US" sz="1100" b="0" i="0" u="sng" strike="noStrike" baseline="0">
                  <a:solidFill>
                    <a:srgbClr val="FF0000"/>
                  </a:solidFill>
                  <a:latin typeface="Calibri"/>
                  <a:cs typeface="Calibri"/>
                </a:rPr>
                <a:t>the last row number in Column A</a:t>
              </a:r>
              <a:r>
                <a:rPr lang="en-US" sz="1100" b="0" i="0" u="none" strike="noStrike" baseline="0">
                  <a:solidFill>
                    <a:srgbClr val="FF0000"/>
                  </a:solidFill>
                  <a:latin typeface="Calibri"/>
                  <a:cs typeface="Calibri"/>
                </a:rPr>
                <a:t>, then click this button to add additional rows</a:t>
              </a:r>
            </a:p>
          </xdr:txBody>
        </xdr:sp>
        <xdr:clientData fPrintsWithSheet="0"/>
      </xdr:twoCellAnchor>
    </mc:Choice>
    <mc:Fallback/>
  </mc:AlternateContent>
  <xdr:oneCellAnchor>
    <xdr:from>
      <xdr:col>5</xdr:col>
      <xdr:colOff>762000</xdr:colOff>
      <xdr:row>20</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39</xdr:row>
          <xdr:rowOff>9525</xdr:rowOff>
        </xdr:from>
        <xdr:to>
          <xdr:col>3</xdr:col>
          <xdr:colOff>266700</xdr:colOff>
          <xdr:row>39</xdr:row>
          <xdr:rowOff>190500</xdr:rowOff>
        </xdr:to>
        <xdr:sp macro="" textlink="">
          <xdr:nvSpPr>
            <xdr:cNvPr id="13313" name="CheckBox2"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609600</xdr:colOff>
          <xdr:row>42</xdr:row>
          <xdr:rowOff>0</xdr:rowOff>
        </xdr:from>
        <xdr:to>
          <xdr:col>4</xdr:col>
          <xdr:colOff>228600</xdr:colOff>
          <xdr:row>43</xdr:row>
          <xdr:rowOff>257175</xdr:rowOff>
        </xdr:to>
        <xdr:sp macro="" textlink="">
          <xdr:nvSpPr>
            <xdr:cNvPr id="13314" name="Button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Submit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inwage@inlandrc.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4"/>
  </sheetPr>
  <dimension ref="A1:K71"/>
  <sheetViews>
    <sheetView zoomScaleNormal="100" zoomScaleSheetLayoutView="80" workbookViewId="0">
      <selection activeCell="L24" sqref="L24"/>
    </sheetView>
  </sheetViews>
  <sheetFormatPr defaultColWidth="9.140625" defaultRowHeight="15" x14ac:dyDescent="0.25"/>
  <cols>
    <col min="1" max="1" width="13.85546875" style="128" customWidth="1"/>
    <col min="2" max="9" width="12.42578125" style="128" customWidth="1"/>
    <col min="10" max="16384" width="9.140625" style="128"/>
  </cols>
  <sheetData>
    <row r="1" spans="1:11" x14ac:dyDescent="0.25">
      <c r="A1" s="127" t="s">
        <v>172</v>
      </c>
      <c r="B1" s="126"/>
      <c r="C1" s="126"/>
      <c r="D1" s="126"/>
      <c r="E1" s="126"/>
      <c r="F1" s="126"/>
      <c r="G1" s="126"/>
      <c r="H1" s="126"/>
      <c r="I1" s="126"/>
      <c r="J1" s="113"/>
      <c r="K1" s="113"/>
    </row>
    <row r="2" spans="1:11" x14ac:dyDescent="0.25">
      <c r="A2" s="137" t="s">
        <v>176</v>
      </c>
      <c r="B2" s="138"/>
      <c r="C2" s="138"/>
      <c r="D2" s="138"/>
      <c r="E2" s="138"/>
      <c r="F2" s="138"/>
      <c r="G2" s="138"/>
      <c r="H2" s="138"/>
      <c r="I2" s="138"/>
      <c r="J2" s="113"/>
      <c r="K2" s="113"/>
    </row>
    <row r="3" spans="1:11" ht="9" customHeight="1" x14ac:dyDescent="0.25">
      <c r="A3" s="139"/>
      <c r="B3" s="139"/>
      <c r="C3" s="139"/>
      <c r="D3" s="139"/>
      <c r="E3" s="139"/>
      <c r="F3" s="139"/>
      <c r="G3" s="139"/>
      <c r="H3" s="139"/>
      <c r="I3" s="139"/>
      <c r="J3" s="113"/>
      <c r="K3" s="113"/>
    </row>
    <row r="4" spans="1:11" ht="76.5" customHeight="1" x14ac:dyDescent="0.25">
      <c r="A4" s="152" t="s">
        <v>177</v>
      </c>
      <c r="B4" s="152"/>
      <c r="C4" s="152"/>
      <c r="D4" s="152"/>
      <c r="E4" s="152"/>
      <c r="F4" s="152"/>
      <c r="G4" s="152"/>
      <c r="H4" s="152"/>
      <c r="I4" s="152"/>
      <c r="J4" s="129"/>
      <c r="K4" s="113"/>
    </row>
    <row r="5" spans="1:11" ht="4.5" customHeight="1" x14ac:dyDescent="0.25">
      <c r="A5" s="113"/>
      <c r="B5" s="113"/>
      <c r="C5" s="113"/>
      <c r="D5" s="113"/>
      <c r="E5" s="113"/>
      <c r="F5" s="113"/>
      <c r="G5" s="113"/>
      <c r="H5" s="113"/>
      <c r="I5" s="113"/>
      <c r="J5" s="113"/>
      <c r="K5" s="113"/>
    </row>
    <row r="6" spans="1:11" x14ac:dyDescent="0.25">
      <c r="A6" s="130" t="s">
        <v>16</v>
      </c>
      <c r="B6" s="113"/>
      <c r="C6" s="113"/>
      <c r="D6" s="113"/>
      <c r="E6" s="113"/>
      <c r="F6" s="113"/>
      <c r="G6" s="113"/>
      <c r="H6" s="113"/>
      <c r="I6" s="113"/>
      <c r="J6" s="113"/>
      <c r="K6" s="113"/>
    </row>
    <row r="7" spans="1:11" ht="7.15" customHeight="1" x14ac:dyDescent="0.25">
      <c r="A7" s="113"/>
      <c r="B7" s="113"/>
      <c r="C7" s="113"/>
      <c r="D7" s="113"/>
      <c r="E7" s="113"/>
      <c r="F7" s="113"/>
      <c r="G7" s="113"/>
      <c r="H7" s="113"/>
      <c r="I7" s="113"/>
      <c r="J7" s="113"/>
      <c r="K7" s="113"/>
    </row>
    <row r="8" spans="1:11" x14ac:dyDescent="0.25">
      <c r="A8" s="122" t="s">
        <v>32</v>
      </c>
      <c r="B8" s="122" t="s">
        <v>24</v>
      </c>
      <c r="C8" s="122"/>
      <c r="D8" s="122"/>
      <c r="E8" s="122"/>
      <c r="F8" s="122"/>
      <c r="G8" s="122"/>
      <c r="H8" s="122"/>
      <c r="I8" s="122"/>
      <c r="J8" s="113"/>
      <c r="K8" s="113"/>
    </row>
    <row r="9" spans="1:11" ht="5.25" customHeight="1" x14ac:dyDescent="0.25">
      <c r="A9" s="122"/>
      <c r="B9" s="122"/>
      <c r="C9" s="122"/>
      <c r="D9" s="122"/>
      <c r="E9" s="122"/>
      <c r="F9" s="122"/>
      <c r="G9" s="122"/>
      <c r="H9" s="122"/>
      <c r="I9" s="122"/>
      <c r="J9" s="113"/>
      <c r="K9" s="113"/>
    </row>
    <row r="10" spans="1:11" x14ac:dyDescent="0.25">
      <c r="A10" s="122" t="s">
        <v>33</v>
      </c>
      <c r="B10" s="122" t="s">
        <v>150</v>
      </c>
      <c r="C10" s="122"/>
      <c r="D10" s="122"/>
      <c r="E10" s="122"/>
      <c r="F10" s="122"/>
      <c r="G10" s="122"/>
      <c r="H10" s="122"/>
      <c r="I10" s="122"/>
      <c r="J10" s="113"/>
      <c r="K10" s="113"/>
    </row>
    <row r="11" spans="1:11" ht="8.65" customHeight="1" x14ac:dyDescent="0.25">
      <c r="A11" s="122"/>
      <c r="B11" s="122"/>
      <c r="C11" s="122"/>
      <c r="D11" s="122"/>
      <c r="E11" s="122"/>
      <c r="F11" s="122"/>
      <c r="G11" s="122"/>
      <c r="H11" s="122"/>
      <c r="I11" s="122"/>
      <c r="J11" s="113"/>
      <c r="K11" s="113"/>
    </row>
    <row r="12" spans="1:11" x14ac:dyDescent="0.25">
      <c r="A12" s="122" t="s">
        <v>34</v>
      </c>
      <c r="B12" s="122" t="s">
        <v>25</v>
      </c>
      <c r="C12" s="122"/>
      <c r="D12" s="122"/>
      <c r="E12" s="122"/>
      <c r="F12" s="122"/>
      <c r="G12" s="122"/>
      <c r="H12" s="122"/>
      <c r="I12" s="122"/>
      <c r="J12" s="113"/>
      <c r="K12" s="113"/>
    </row>
    <row r="13" spans="1:11" ht="7.5" customHeight="1" x14ac:dyDescent="0.25">
      <c r="A13" s="122"/>
      <c r="B13" s="122"/>
      <c r="C13" s="122"/>
      <c r="D13" s="122"/>
      <c r="E13" s="122"/>
      <c r="F13" s="122"/>
      <c r="G13" s="122"/>
      <c r="H13" s="122"/>
      <c r="I13" s="122"/>
      <c r="J13" s="113"/>
      <c r="K13" s="113"/>
    </row>
    <row r="14" spans="1:11" ht="120" customHeight="1" x14ac:dyDescent="0.25">
      <c r="A14" s="122" t="s">
        <v>35</v>
      </c>
      <c r="B14" s="152" t="s">
        <v>161</v>
      </c>
      <c r="C14" s="152"/>
      <c r="D14" s="152"/>
      <c r="E14" s="152"/>
      <c r="F14" s="152"/>
      <c r="G14" s="152"/>
      <c r="H14" s="152"/>
      <c r="I14" s="152"/>
      <c r="J14" s="113"/>
      <c r="K14" s="113"/>
    </row>
    <row r="15" spans="1:11" ht="7.5" customHeight="1" x14ac:dyDescent="0.25">
      <c r="A15" s="122"/>
      <c r="B15" s="122"/>
      <c r="C15" s="122"/>
      <c r="D15" s="122"/>
      <c r="E15" s="122"/>
      <c r="F15" s="122"/>
      <c r="G15" s="122"/>
      <c r="H15" s="122"/>
      <c r="I15" s="122"/>
      <c r="J15" s="113"/>
      <c r="K15" s="113"/>
    </row>
    <row r="16" spans="1:11" ht="14.45" customHeight="1" x14ac:dyDescent="0.25">
      <c r="A16" s="122" t="s">
        <v>36</v>
      </c>
      <c r="B16" s="122" t="s">
        <v>69</v>
      </c>
      <c r="C16" s="122"/>
      <c r="D16" s="122"/>
      <c r="E16" s="122"/>
      <c r="F16" s="122"/>
      <c r="G16" s="122"/>
      <c r="H16" s="122"/>
      <c r="I16" s="122"/>
      <c r="J16" s="113"/>
      <c r="K16" s="113"/>
    </row>
    <row r="17" spans="1:11" ht="7.15" customHeight="1" x14ac:dyDescent="0.25">
      <c r="A17" s="122"/>
      <c r="B17" s="122"/>
      <c r="C17" s="122"/>
      <c r="D17" s="122"/>
      <c r="E17" s="122"/>
      <c r="F17" s="122"/>
      <c r="G17" s="122"/>
      <c r="H17" s="122"/>
      <c r="I17" s="122"/>
      <c r="J17" s="113"/>
      <c r="K17" s="113"/>
    </row>
    <row r="18" spans="1:11" ht="14.45" customHeight="1" x14ac:dyDescent="0.25">
      <c r="A18" s="122" t="s">
        <v>37</v>
      </c>
      <c r="B18" s="122" t="s">
        <v>137</v>
      </c>
      <c r="C18" s="122"/>
      <c r="D18" s="122"/>
      <c r="E18" s="122"/>
      <c r="F18" s="122"/>
      <c r="G18" s="122"/>
      <c r="H18" s="122"/>
      <c r="I18" s="122"/>
      <c r="J18" s="113"/>
      <c r="K18" s="113"/>
    </row>
    <row r="19" spans="1:11" ht="5.45" customHeight="1" x14ac:dyDescent="0.25">
      <c r="A19" s="122"/>
      <c r="B19" s="122"/>
      <c r="C19" s="122"/>
      <c r="D19" s="122"/>
      <c r="E19" s="122"/>
      <c r="F19" s="122"/>
      <c r="G19" s="122"/>
      <c r="H19" s="122"/>
      <c r="I19" s="122"/>
      <c r="J19" s="113"/>
      <c r="K19" s="113"/>
    </row>
    <row r="20" spans="1:11" ht="14.45" customHeight="1" x14ac:dyDescent="0.25">
      <c r="A20" s="122" t="s">
        <v>70</v>
      </c>
      <c r="B20" s="122" t="s">
        <v>142</v>
      </c>
      <c r="C20" s="122"/>
      <c r="D20" s="122"/>
      <c r="E20" s="122"/>
      <c r="F20" s="122"/>
      <c r="G20" s="122"/>
      <c r="H20" s="122"/>
      <c r="I20" s="122"/>
      <c r="J20" s="113"/>
      <c r="K20" s="113"/>
    </row>
    <row r="21" spans="1:11" ht="7.15" customHeight="1" x14ac:dyDescent="0.25">
      <c r="A21" s="122"/>
      <c r="B21" s="122"/>
      <c r="C21" s="122"/>
      <c r="D21" s="122"/>
      <c r="E21" s="122"/>
      <c r="F21" s="122"/>
      <c r="G21" s="122"/>
      <c r="H21" s="122"/>
      <c r="I21" s="122"/>
      <c r="J21" s="113"/>
      <c r="K21" s="113"/>
    </row>
    <row r="22" spans="1:11" ht="60.75" customHeight="1" x14ac:dyDescent="0.25">
      <c r="A22" s="122" t="s">
        <v>72</v>
      </c>
      <c r="B22" s="154" t="s">
        <v>162</v>
      </c>
      <c r="C22" s="154"/>
      <c r="D22" s="154"/>
      <c r="E22" s="154"/>
      <c r="F22" s="154"/>
      <c r="G22" s="154"/>
      <c r="H22" s="154"/>
      <c r="I22" s="154"/>
      <c r="J22" s="129"/>
      <c r="K22" s="113"/>
    </row>
    <row r="23" spans="1:11" ht="8.25" customHeight="1" x14ac:dyDescent="0.25">
      <c r="A23" s="122"/>
      <c r="B23" s="122"/>
      <c r="C23" s="122"/>
      <c r="D23" s="122"/>
      <c r="E23" s="122"/>
      <c r="F23" s="122"/>
      <c r="G23" s="122"/>
      <c r="H23" s="122"/>
      <c r="I23" s="122"/>
      <c r="J23" s="113"/>
      <c r="K23" s="113"/>
    </row>
    <row r="24" spans="1:11" ht="45" customHeight="1" x14ac:dyDescent="0.25">
      <c r="A24" s="122" t="s">
        <v>139</v>
      </c>
      <c r="B24" s="152" t="s">
        <v>178</v>
      </c>
      <c r="C24" s="152"/>
      <c r="D24" s="152"/>
      <c r="E24" s="152"/>
      <c r="F24" s="152"/>
      <c r="G24" s="152"/>
      <c r="H24" s="152"/>
      <c r="I24" s="152"/>
      <c r="J24" s="113"/>
      <c r="K24" s="113"/>
    </row>
    <row r="25" spans="1:11" ht="8.25" customHeight="1" x14ac:dyDescent="0.25">
      <c r="A25" s="122"/>
      <c r="B25" s="122"/>
      <c r="C25" s="122"/>
      <c r="D25" s="122"/>
      <c r="E25" s="122"/>
      <c r="F25" s="122"/>
      <c r="G25" s="122"/>
      <c r="H25" s="122"/>
      <c r="I25" s="122"/>
      <c r="J25" s="113"/>
      <c r="K25" s="113"/>
    </row>
    <row r="26" spans="1:11" x14ac:dyDescent="0.25">
      <c r="A26" s="122" t="s">
        <v>140</v>
      </c>
      <c r="B26" s="122" t="s">
        <v>39</v>
      </c>
      <c r="C26" s="122"/>
      <c r="D26" s="122"/>
      <c r="E26" s="122"/>
      <c r="F26" s="122"/>
      <c r="G26" s="122"/>
      <c r="H26" s="122"/>
      <c r="I26" s="122"/>
      <c r="J26" s="113"/>
      <c r="K26" s="113"/>
    </row>
    <row r="27" spans="1:11" ht="8.65" customHeight="1" x14ac:dyDescent="0.25">
      <c r="A27" s="122"/>
      <c r="B27" s="122"/>
      <c r="C27" s="122"/>
      <c r="D27" s="122"/>
      <c r="E27" s="122"/>
      <c r="F27" s="122"/>
      <c r="G27" s="122"/>
      <c r="H27" s="122"/>
      <c r="I27" s="122"/>
      <c r="J27" s="113"/>
      <c r="K27" s="113"/>
    </row>
    <row r="28" spans="1:11" x14ac:dyDescent="0.25">
      <c r="A28" s="122" t="s">
        <v>141</v>
      </c>
      <c r="B28" s="122" t="s">
        <v>26</v>
      </c>
      <c r="C28" s="122"/>
      <c r="D28" s="122"/>
      <c r="E28" s="122"/>
      <c r="F28" s="122"/>
      <c r="G28" s="122"/>
      <c r="H28" s="122"/>
      <c r="I28" s="122"/>
      <c r="J28" s="113"/>
      <c r="K28" s="113"/>
    </row>
    <row r="29" spans="1:11" ht="8.25" customHeight="1" x14ac:dyDescent="0.25">
      <c r="A29" s="122"/>
      <c r="B29" s="122"/>
      <c r="C29" s="122"/>
      <c r="D29" s="122"/>
      <c r="E29" s="122"/>
      <c r="F29" s="122"/>
      <c r="G29" s="122"/>
      <c r="H29" s="122"/>
      <c r="I29" s="122"/>
      <c r="J29" s="113"/>
      <c r="K29" s="113"/>
    </row>
    <row r="30" spans="1:11" ht="31.5" customHeight="1" x14ac:dyDescent="0.25">
      <c r="A30" s="122" t="s">
        <v>145</v>
      </c>
      <c r="B30" s="147" t="s">
        <v>115</v>
      </c>
      <c r="C30" s="147"/>
      <c r="D30" s="147"/>
      <c r="E30" s="147"/>
      <c r="F30" s="147"/>
      <c r="G30" s="147"/>
      <c r="H30" s="147"/>
      <c r="I30" s="147"/>
      <c r="J30" s="113"/>
      <c r="K30" s="113"/>
    </row>
    <row r="31" spans="1:11" ht="9" customHeight="1" x14ac:dyDescent="0.25">
      <c r="A31" s="113"/>
      <c r="B31" s="113"/>
      <c r="C31" s="113"/>
      <c r="D31" s="113"/>
      <c r="E31" s="113"/>
      <c r="F31" s="113"/>
      <c r="G31" s="113"/>
      <c r="H31" s="113"/>
      <c r="I31" s="113"/>
      <c r="J31" s="113"/>
      <c r="K31" s="113"/>
    </row>
    <row r="32" spans="1:11" ht="15" customHeight="1" x14ac:dyDescent="0.25">
      <c r="A32" s="155" t="s">
        <v>17</v>
      </c>
      <c r="B32" s="155"/>
      <c r="C32" s="155"/>
      <c r="D32" s="155"/>
      <c r="E32" s="155"/>
      <c r="F32" s="155"/>
      <c r="G32" s="155"/>
      <c r="H32" s="155"/>
      <c r="I32" s="155"/>
      <c r="J32" s="113"/>
      <c r="K32" s="113"/>
    </row>
    <row r="33" spans="1:11" ht="5.25" customHeight="1" x14ac:dyDescent="0.25">
      <c r="A33" s="155"/>
      <c r="B33" s="155"/>
      <c r="C33" s="155"/>
      <c r="D33" s="155"/>
      <c r="E33" s="155"/>
      <c r="F33" s="155"/>
      <c r="G33" s="155"/>
      <c r="H33" s="155"/>
      <c r="I33" s="155"/>
      <c r="J33" s="113"/>
      <c r="K33" s="113"/>
    </row>
    <row r="34" spans="1:11" ht="135" customHeight="1" x14ac:dyDescent="0.25">
      <c r="A34" s="122" t="s">
        <v>27</v>
      </c>
      <c r="B34" s="146" t="s">
        <v>173</v>
      </c>
      <c r="C34" s="146"/>
      <c r="D34" s="146"/>
      <c r="E34" s="146"/>
      <c r="F34" s="146"/>
      <c r="G34" s="146"/>
      <c r="H34" s="146"/>
      <c r="I34" s="146"/>
      <c r="J34" s="113"/>
      <c r="K34" s="113"/>
    </row>
    <row r="35" spans="1:11" ht="6.75" customHeight="1" x14ac:dyDescent="0.25">
      <c r="A35" s="122"/>
      <c r="B35" s="122"/>
      <c r="C35" s="122"/>
      <c r="D35" s="122"/>
      <c r="E35" s="122"/>
      <c r="F35" s="122"/>
      <c r="G35" s="122"/>
      <c r="H35" s="122"/>
      <c r="I35" s="122"/>
      <c r="J35" s="113"/>
      <c r="K35" s="113"/>
    </row>
    <row r="36" spans="1:11" ht="135" customHeight="1" x14ac:dyDescent="0.25">
      <c r="A36" s="122"/>
      <c r="B36" s="146" t="s">
        <v>174</v>
      </c>
      <c r="C36" s="146"/>
      <c r="D36" s="146"/>
      <c r="E36" s="146"/>
      <c r="F36" s="146"/>
      <c r="G36" s="146"/>
      <c r="H36" s="146"/>
      <c r="I36" s="146"/>
      <c r="J36" s="113"/>
      <c r="K36" s="113"/>
    </row>
    <row r="37" spans="1:11" ht="7.5" customHeight="1" x14ac:dyDescent="0.25">
      <c r="A37" s="122"/>
      <c r="B37" s="131"/>
      <c r="C37" s="131"/>
      <c r="D37" s="131"/>
      <c r="E37" s="131"/>
      <c r="F37" s="131"/>
      <c r="G37" s="131"/>
      <c r="H37" s="131"/>
      <c r="I37" s="131"/>
      <c r="J37" s="113"/>
      <c r="K37" s="113"/>
    </row>
    <row r="38" spans="1:11" ht="75" customHeight="1" x14ac:dyDescent="0.25">
      <c r="A38" s="135"/>
      <c r="B38" s="153" t="s">
        <v>175</v>
      </c>
      <c r="C38" s="153"/>
      <c r="D38" s="153"/>
      <c r="E38" s="153"/>
      <c r="F38" s="153"/>
      <c r="G38" s="153"/>
      <c r="H38" s="153"/>
      <c r="I38" s="153"/>
      <c r="J38" s="113"/>
      <c r="K38" s="113"/>
    </row>
    <row r="39" spans="1:11" ht="8.1" customHeight="1" x14ac:dyDescent="0.25">
      <c r="A39" s="135"/>
      <c r="B39" s="136"/>
      <c r="C39" s="136"/>
      <c r="D39" s="136"/>
      <c r="E39" s="136"/>
      <c r="F39" s="136"/>
      <c r="G39" s="136"/>
      <c r="H39" s="136"/>
      <c r="I39" s="136"/>
      <c r="J39" s="113"/>
      <c r="K39" s="113"/>
    </row>
    <row r="40" spans="1:11" ht="15" customHeight="1" x14ac:dyDescent="0.25">
      <c r="A40" s="132" t="s">
        <v>28</v>
      </c>
      <c r="B40" s="147" t="s">
        <v>107</v>
      </c>
      <c r="C40" s="147"/>
      <c r="D40" s="147"/>
      <c r="E40" s="147"/>
      <c r="F40" s="147"/>
      <c r="G40" s="147"/>
      <c r="H40" s="147"/>
      <c r="I40" s="147"/>
      <c r="J40" s="113"/>
      <c r="K40" s="113"/>
    </row>
    <row r="41" spans="1:11" ht="7.5" customHeight="1" x14ac:dyDescent="0.25">
      <c r="A41" s="122"/>
      <c r="B41" s="131"/>
      <c r="C41" s="131"/>
      <c r="D41" s="131"/>
      <c r="E41" s="131"/>
      <c r="F41" s="131"/>
      <c r="G41" s="131"/>
      <c r="H41" s="131"/>
      <c r="I41" s="131"/>
      <c r="J41" s="113"/>
      <c r="K41" s="113"/>
    </row>
    <row r="42" spans="1:11" x14ac:dyDescent="0.25">
      <c r="A42" s="122" t="s">
        <v>108</v>
      </c>
      <c r="B42" s="147" t="s">
        <v>100</v>
      </c>
      <c r="C42" s="147"/>
      <c r="D42" s="147"/>
      <c r="E42" s="147"/>
      <c r="F42" s="147"/>
      <c r="G42" s="147"/>
      <c r="H42" s="147"/>
      <c r="I42" s="147"/>
      <c r="J42" s="113"/>
      <c r="K42" s="113"/>
    </row>
    <row r="43" spans="1:11" ht="7.5" customHeight="1" x14ac:dyDescent="0.25">
      <c r="A43" s="122"/>
      <c r="B43" s="122"/>
      <c r="C43" s="122"/>
      <c r="D43" s="122"/>
      <c r="E43" s="122"/>
      <c r="F43" s="122"/>
      <c r="G43" s="122"/>
      <c r="H43" s="122"/>
      <c r="I43" s="122"/>
      <c r="J43" s="113"/>
      <c r="K43" s="113"/>
    </row>
    <row r="44" spans="1:11" x14ac:dyDescent="0.25">
      <c r="A44" s="122" t="s">
        <v>130</v>
      </c>
      <c r="B44" s="122" t="s">
        <v>19</v>
      </c>
      <c r="C44" s="122"/>
      <c r="D44" s="122"/>
      <c r="E44" s="122"/>
      <c r="F44" s="122"/>
      <c r="G44" s="122"/>
      <c r="H44" s="122"/>
      <c r="I44" s="122"/>
      <c r="J44" s="113"/>
      <c r="K44" s="113"/>
    </row>
    <row r="45" spans="1:11" ht="7.5" customHeight="1" x14ac:dyDescent="0.25">
      <c r="A45" s="122"/>
      <c r="B45" s="122"/>
      <c r="C45" s="122"/>
      <c r="D45" s="122"/>
      <c r="E45" s="122"/>
      <c r="F45" s="122"/>
      <c r="G45" s="122"/>
      <c r="H45" s="122"/>
      <c r="I45" s="122"/>
      <c r="J45" s="113"/>
      <c r="K45" s="113"/>
    </row>
    <row r="46" spans="1:11" x14ac:dyDescent="0.25">
      <c r="A46" s="122" t="s">
        <v>29</v>
      </c>
      <c r="B46" s="122" t="s">
        <v>102</v>
      </c>
      <c r="C46" s="122"/>
      <c r="D46" s="122"/>
      <c r="E46" s="122"/>
      <c r="F46" s="122"/>
      <c r="G46" s="122"/>
      <c r="H46" s="122"/>
      <c r="I46" s="122"/>
      <c r="J46" s="113"/>
      <c r="K46" s="113"/>
    </row>
    <row r="47" spans="1:11" ht="7.5" customHeight="1" x14ac:dyDescent="0.25">
      <c r="A47" s="122"/>
      <c r="B47" s="122"/>
      <c r="C47" s="122"/>
      <c r="D47" s="122"/>
      <c r="E47" s="122"/>
      <c r="F47" s="122"/>
      <c r="G47" s="122"/>
      <c r="H47" s="122"/>
      <c r="I47" s="122"/>
      <c r="J47" s="113"/>
      <c r="K47" s="113"/>
    </row>
    <row r="48" spans="1:11" ht="63" customHeight="1" x14ac:dyDescent="0.25">
      <c r="A48" s="133" t="s">
        <v>73</v>
      </c>
      <c r="B48" s="152" t="s">
        <v>158</v>
      </c>
      <c r="C48" s="152"/>
      <c r="D48" s="152"/>
      <c r="E48" s="152"/>
      <c r="F48" s="152"/>
      <c r="G48" s="152"/>
      <c r="H48" s="152"/>
      <c r="I48" s="152"/>
      <c r="J48" s="113"/>
      <c r="K48" s="113"/>
    </row>
    <row r="49" spans="1:11" ht="7.5" customHeight="1" x14ac:dyDescent="0.25">
      <c r="A49" s="122"/>
      <c r="B49" s="119"/>
      <c r="C49" s="119"/>
      <c r="D49" s="119"/>
      <c r="E49" s="119"/>
      <c r="F49" s="119"/>
      <c r="G49" s="119"/>
      <c r="H49" s="119"/>
      <c r="I49" s="119"/>
      <c r="J49" s="113"/>
      <c r="K49" s="113"/>
    </row>
    <row r="50" spans="1:11" x14ac:dyDescent="0.25">
      <c r="A50" s="122" t="s">
        <v>74</v>
      </c>
      <c r="B50" s="122" t="s">
        <v>19</v>
      </c>
      <c r="C50" s="122"/>
      <c r="D50" s="122"/>
      <c r="E50" s="122"/>
      <c r="F50" s="122"/>
      <c r="G50" s="122"/>
      <c r="H50" s="122"/>
      <c r="I50" s="122"/>
      <c r="J50" s="113"/>
      <c r="K50" s="113"/>
    </row>
    <row r="51" spans="1:11" ht="7.5" customHeight="1" x14ac:dyDescent="0.25">
      <c r="A51" s="122"/>
      <c r="B51" s="122"/>
      <c r="C51" s="122"/>
      <c r="D51" s="122"/>
      <c r="E51" s="122"/>
      <c r="F51" s="122"/>
      <c r="G51" s="122"/>
      <c r="H51" s="122"/>
      <c r="I51" s="122"/>
      <c r="J51" s="113"/>
      <c r="K51" s="113"/>
    </row>
    <row r="52" spans="1:11" ht="15.75" customHeight="1" x14ac:dyDescent="0.25">
      <c r="A52" s="122" t="s">
        <v>111</v>
      </c>
      <c r="B52" s="147" t="s">
        <v>101</v>
      </c>
      <c r="C52" s="147"/>
      <c r="D52" s="147"/>
      <c r="E52" s="147"/>
      <c r="F52" s="147"/>
      <c r="G52" s="147"/>
      <c r="H52" s="147"/>
      <c r="I52" s="147"/>
      <c r="J52" s="113"/>
      <c r="K52" s="113"/>
    </row>
    <row r="53" spans="1:11" ht="7.5" customHeight="1" x14ac:dyDescent="0.25">
      <c r="A53" s="122"/>
      <c r="B53" s="122"/>
      <c r="C53" s="122"/>
      <c r="D53" s="122"/>
      <c r="E53" s="122"/>
      <c r="F53" s="122"/>
      <c r="G53" s="122"/>
      <c r="H53" s="122"/>
      <c r="I53" s="122"/>
      <c r="J53" s="113"/>
      <c r="K53" s="113"/>
    </row>
    <row r="54" spans="1:11" x14ac:dyDescent="0.25">
      <c r="A54" s="122" t="s">
        <v>112</v>
      </c>
      <c r="B54" s="147" t="s">
        <v>148</v>
      </c>
      <c r="C54" s="147"/>
      <c r="D54" s="147"/>
      <c r="E54" s="147"/>
      <c r="F54" s="147"/>
      <c r="G54" s="147"/>
      <c r="H54" s="147"/>
      <c r="I54" s="147"/>
      <c r="J54" s="113"/>
      <c r="K54" s="113"/>
    </row>
    <row r="55" spans="1:11" ht="15" customHeight="1" x14ac:dyDescent="0.25">
      <c r="A55" s="122"/>
      <c r="B55" s="147" t="s">
        <v>170</v>
      </c>
      <c r="C55" s="147"/>
      <c r="D55" s="147"/>
      <c r="E55" s="147"/>
      <c r="F55" s="147"/>
      <c r="G55" s="147"/>
      <c r="H55" s="147"/>
      <c r="I55" s="147"/>
      <c r="J55" s="113"/>
      <c r="K55" s="113"/>
    </row>
    <row r="56" spans="1:11" ht="9" customHeight="1" x14ac:dyDescent="0.25">
      <c r="A56" s="122"/>
      <c r="B56" s="122"/>
      <c r="C56" s="122"/>
      <c r="D56" s="122"/>
      <c r="E56" s="122"/>
      <c r="F56" s="122"/>
      <c r="G56" s="122"/>
      <c r="H56" s="122"/>
      <c r="I56" s="122"/>
      <c r="J56" s="113"/>
      <c r="K56" s="113"/>
    </row>
    <row r="57" spans="1:11" x14ac:dyDescent="0.25">
      <c r="A57" s="130" t="s">
        <v>71</v>
      </c>
      <c r="B57" s="122"/>
      <c r="C57" s="122"/>
      <c r="D57" s="122"/>
      <c r="E57" s="122"/>
      <c r="F57" s="122"/>
      <c r="G57" s="122"/>
      <c r="H57" s="122"/>
      <c r="I57" s="122"/>
      <c r="J57" s="113"/>
      <c r="K57" s="113"/>
    </row>
    <row r="58" spans="1:11" ht="9" customHeight="1" x14ac:dyDescent="0.25">
      <c r="A58" s="122"/>
      <c r="B58" s="122"/>
      <c r="C58" s="122"/>
      <c r="D58" s="122"/>
      <c r="E58" s="122"/>
      <c r="F58" s="122"/>
      <c r="G58" s="122"/>
      <c r="H58" s="122"/>
      <c r="I58" s="122"/>
      <c r="J58" s="113"/>
      <c r="K58" s="113"/>
    </row>
    <row r="59" spans="1:11" ht="31.5" customHeight="1" x14ac:dyDescent="0.25">
      <c r="A59" s="122" t="s">
        <v>32</v>
      </c>
      <c r="B59" s="149" t="s">
        <v>41</v>
      </c>
      <c r="C59" s="150"/>
      <c r="D59" s="150"/>
      <c r="E59" s="150"/>
      <c r="F59" s="150"/>
      <c r="G59" s="150"/>
      <c r="H59" s="150"/>
      <c r="I59" s="150"/>
      <c r="J59" s="113"/>
      <c r="K59" s="113"/>
    </row>
    <row r="60" spans="1:11" ht="9" customHeight="1" x14ac:dyDescent="0.25">
      <c r="A60" s="122"/>
      <c r="B60" s="134"/>
      <c r="C60" s="122"/>
      <c r="D60" s="122"/>
      <c r="E60" s="122"/>
      <c r="F60" s="122"/>
      <c r="G60" s="122"/>
      <c r="H60" s="122"/>
      <c r="I60" s="122"/>
      <c r="J60" s="113"/>
      <c r="K60" s="113"/>
    </row>
    <row r="61" spans="1:11" ht="31.5" customHeight="1" x14ac:dyDescent="0.25">
      <c r="A61" s="122" t="s">
        <v>33</v>
      </c>
      <c r="B61" s="149" t="s">
        <v>146</v>
      </c>
      <c r="C61" s="151"/>
      <c r="D61" s="151"/>
      <c r="E61" s="151"/>
      <c r="F61" s="151"/>
      <c r="G61" s="151"/>
      <c r="H61" s="151"/>
      <c r="I61" s="151"/>
      <c r="J61" s="113"/>
      <c r="K61" s="113"/>
    </row>
    <row r="62" spans="1:11" x14ac:dyDescent="0.25">
      <c r="A62" s="122"/>
      <c r="B62" s="122"/>
      <c r="C62" s="122"/>
      <c r="D62" s="122"/>
      <c r="E62" s="122"/>
      <c r="F62" s="122"/>
      <c r="G62" s="122"/>
      <c r="H62" s="122"/>
      <c r="I62" s="122"/>
      <c r="J62" s="113"/>
      <c r="K62" s="113"/>
    </row>
    <row r="63" spans="1:11" ht="45.75" customHeight="1" x14ac:dyDescent="0.25">
      <c r="A63" s="122" t="s">
        <v>132</v>
      </c>
      <c r="B63" s="147" t="s">
        <v>38</v>
      </c>
      <c r="C63" s="147"/>
      <c r="D63" s="147"/>
      <c r="E63" s="147"/>
      <c r="F63" s="147"/>
      <c r="G63" s="147"/>
      <c r="H63" s="147"/>
      <c r="I63" s="147"/>
      <c r="J63" s="113"/>
      <c r="K63" s="113"/>
    </row>
    <row r="64" spans="1:11" x14ac:dyDescent="0.25">
      <c r="A64" s="122"/>
      <c r="B64" s="119"/>
      <c r="C64" s="119"/>
      <c r="D64" s="119"/>
      <c r="E64" s="119"/>
      <c r="F64" s="119"/>
      <c r="G64" s="119"/>
      <c r="H64" s="119"/>
      <c r="I64" s="119"/>
      <c r="J64" s="113"/>
      <c r="K64" s="113"/>
    </row>
    <row r="65" spans="1:11" ht="31.9" customHeight="1" x14ac:dyDescent="0.25">
      <c r="A65" s="122" t="s">
        <v>133</v>
      </c>
      <c r="B65" s="147" t="s">
        <v>147</v>
      </c>
      <c r="C65" s="147"/>
      <c r="D65" s="147"/>
      <c r="E65" s="147"/>
      <c r="F65" s="147"/>
      <c r="G65" s="147"/>
      <c r="H65" s="147"/>
      <c r="I65" s="147"/>
      <c r="J65" s="113"/>
      <c r="K65" s="113"/>
    </row>
    <row r="66" spans="1:11" ht="9" customHeight="1" x14ac:dyDescent="0.25">
      <c r="A66" s="122"/>
      <c r="B66" s="122"/>
      <c r="C66" s="122"/>
      <c r="D66" s="122"/>
      <c r="E66" s="122"/>
      <c r="F66" s="122"/>
      <c r="G66" s="122"/>
      <c r="H66" s="122"/>
      <c r="I66" s="122"/>
      <c r="J66" s="113"/>
      <c r="K66" s="113"/>
    </row>
    <row r="67" spans="1:11" ht="47.25" customHeight="1" x14ac:dyDescent="0.25">
      <c r="A67" s="147" t="s">
        <v>163</v>
      </c>
      <c r="B67" s="147"/>
      <c r="C67" s="147"/>
      <c r="D67" s="147"/>
      <c r="E67" s="147"/>
      <c r="F67" s="147"/>
      <c r="G67" s="147"/>
      <c r="H67" s="147"/>
      <c r="I67" s="147"/>
      <c r="J67" s="113"/>
      <c r="K67" s="113"/>
    </row>
    <row r="68" spans="1:11" ht="11.25" customHeight="1" x14ac:dyDescent="0.25">
      <c r="A68" s="122"/>
      <c r="B68" s="122"/>
      <c r="C68" s="122"/>
      <c r="D68" s="122"/>
      <c r="E68" s="122"/>
      <c r="F68" s="122"/>
      <c r="G68" s="122"/>
      <c r="H68" s="122"/>
      <c r="I68" s="122"/>
      <c r="J68" s="113"/>
      <c r="K68" s="113"/>
    </row>
    <row r="69" spans="1:11" ht="32.25" customHeight="1" x14ac:dyDescent="0.25">
      <c r="A69" s="148" t="s">
        <v>97</v>
      </c>
      <c r="B69" s="148"/>
      <c r="C69" s="148"/>
      <c r="D69" s="148"/>
      <c r="E69" s="148"/>
      <c r="F69" s="148"/>
      <c r="G69" s="148"/>
      <c r="H69" s="148"/>
      <c r="I69" s="148"/>
      <c r="J69" s="113"/>
      <c r="K69" s="113"/>
    </row>
    <row r="70" spans="1:11" x14ac:dyDescent="0.25">
      <c r="A70" s="122"/>
      <c r="B70" s="122"/>
      <c r="C70" s="122"/>
      <c r="D70" s="122"/>
      <c r="E70" s="122"/>
      <c r="F70" s="122"/>
      <c r="G70" s="122"/>
      <c r="H70" s="122"/>
      <c r="I70" s="122"/>
      <c r="J70" s="113"/>
      <c r="K70" s="113"/>
    </row>
    <row r="71" spans="1:11" x14ac:dyDescent="0.25">
      <c r="A71" s="113"/>
      <c r="B71" s="113"/>
      <c r="C71" s="113"/>
      <c r="D71" s="113"/>
      <c r="E71" s="113"/>
      <c r="F71" s="113"/>
      <c r="G71" s="113"/>
      <c r="H71" s="113"/>
      <c r="I71" s="113"/>
      <c r="J71" s="113"/>
      <c r="K71" s="113"/>
    </row>
  </sheetData>
  <sheetProtection algorithmName="SHA-512" hashValue="nTa4Xw+wwVvL4A2YR9h2n0W+oAVZrIoDGQR/UyLIH0pPcLL0CwYE51yrcJ6Yb/IVdJOWWkK0+3UCVWPevgWQdg==" saltValue="KswZWBbxNcGk2ezOtO1O2Q==" spinCount="100000" sheet="1" selectLockedCells="1"/>
  <mergeCells count="21">
    <mergeCell ref="B34:I34"/>
    <mergeCell ref="B30:I30"/>
    <mergeCell ref="A4:I4"/>
    <mergeCell ref="B24:I24"/>
    <mergeCell ref="B22:I22"/>
    <mergeCell ref="A32:I33"/>
    <mergeCell ref="B14:I14"/>
    <mergeCell ref="B36:I36"/>
    <mergeCell ref="B40:I40"/>
    <mergeCell ref="A69:I69"/>
    <mergeCell ref="A67:I67"/>
    <mergeCell ref="B42:I42"/>
    <mergeCell ref="B52:I52"/>
    <mergeCell ref="B54:I54"/>
    <mergeCell ref="B63:I63"/>
    <mergeCell ref="B59:I59"/>
    <mergeCell ref="B61:I61"/>
    <mergeCell ref="B65:I65"/>
    <mergeCell ref="B48:I48"/>
    <mergeCell ref="B55:I55"/>
    <mergeCell ref="B38:I38"/>
  </mergeCells>
  <pageMargins left="0.45" right="0.45" top="0.5" bottom="0.75" header="0.3" footer="0.55000000000000004"/>
  <pageSetup scale="85"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92D050"/>
    <pageSetUpPr fitToPage="1"/>
  </sheetPr>
  <dimension ref="A1:N606"/>
  <sheetViews>
    <sheetView tabSelected="1" zoomScale="90" zoomScaleNormal="90" workbookViewId="0">
      <selection activeCell="B35" sqref="B35"/>
    </sheetView>
  </sheetViews>
  <sheetFormatPr defaultColWidth="8.85546875" defaultRowHeight="15" x14ac:dyDescent="0.25"/>
  <cols>
    <col min="1" max="1" width="5.5703125" style="12" customWidth="1"/>
    <col min="2" max="2" width="54.5703125" style="12" customWidth="1"/>
    <col min="3" max="3" width="20.42578125" style="12" customWidth="1"/>
    <col min="4" max="5" width="13.42578125" style="12" customWidth="1"/>
    <col min="6" max="6" width="12.7109375" style="12" customWidth="1"/>
    <col min="7" max="10" width="13.85546875" style="12" customWidth="1"/>
    <col min="11" max="11" width="14.42578125" style="12" customWidth="1"/>
    <col min="12" max="12" width="13.7109375" style="12" customWidth="1"/>
    <col min="13" max="13" width="15.85546875" style="12" customWidth="1"/>
    <col min="14" max="16384" width="8.85546875" style="12"/>
  </cols>
  <sheetData>
    <row r="1" spans="1:14" ht="15.6" customHeight="1" x14ac:dyDescent="0.25">
      <c r="A1" s="140" t="s">
        <v>179</v>
      </c>
      <c r="B1" s="141"/>
      <c r="C1" s="142"/>
      <c r="D1" s="142"/>
      <c r="E1" s="142"/>
      <c r="F1" s="142"/>
      <c r="G1" s="142"/>
      <c r="H1" s="142"/>
      <c r="I1" s="143"/>
      <c r="J1" s="143"/>
      <c r="K1" s="125"/>
      <c r="L1" s="28"/>
      <c r="M1" s="28"/>
      <c r="N1" s="29"/>
    </row>
    <row r="2" spans="1:14" ht="15.6" customHeight="1" x14ac:dyDescent="0.25">
      <c r="A2" s="116" t="s">
        <v>160</v>
      </c>
      <c r="B2" s="123"/>
      <c r="C2" s="124"/>
      <c r="D2" s="124"/>
      <c r="E2" s="124"/>
      <c r="F2" s="124"/>
      <c r="G2" s="124"/>
      <c r="H2" s="124"/>
      <c r="I2" s="125"/>
      <c r="J2" s="125"/>
      <c r="K2" s="125"/>
      <c r="L2" s="28"/>
      <c r="M2" s="28"/>
      <c r="N2" s="29"/>
    </row>
    <row r="3" spans="1:14" ht="12" customHeight="1" x14ac:dyDescent="0.25">
      <c r="A3" s="27"/>
      <c r="B3" s="26"/>
      <c r="C3" s="27"/>
      <c r="D3" s="27"/>
      <c r="E3" s="27"/>
      <c r="F3" s="27"/>
      <c r="G3" s="27"/>
      <c r="H3" s="27"/>
      <c r="I3" s="28"/>
      <c r="J3" s="28"/>
      <c r="K3" s="28"/>
      <c r="L3" s="28"/>
      <c r="M3" s="28"/>
      <c r="N3" s="29"/>
    </row>
    <row r="4" spans="1:14" ht="14.45" customHeight="1" x14ac:dyDescent="0.25">
      <c r="A4" s="30" t="s">
        <v>16</v>
      </c>
      <c r="B4" s="29"/>
      <c r="C4" s="38" t="s">
        <v>135</v>
      </c>
      <c r="D4" s="29"/>
      <c r="E4" s="29"/>
      <c r="F4" s="29"/>
      <c r="G4" s="29"/>
      <c r="H4" s="29"/>
      <c r="I4" s="29"/>
      <c r="J4" s="29"/>
      <c r="K4" s="29"/>
      <c r="L4" s="29"/>
      <c r="M4" s="29"/>
      <c r="N4" s="29"/>
    </row>
    <row r="5" spans="1:14" ht="14.45" customHeight="1" x14ac:dyDescent="0.25">
      <c r="A5" s="31">
        <v>1</v>
      </c>
      <c r="B5" s="32" t="s">
        <v>43</v>
      </c>
      <c r="C5" s="177"/>
      <c r="D5" s="178"/>
      <c r="E5" s="178"/>
      <c r="F5" s="178"/>
      <c r="G5" s="178"/>
      <c r="H5" s="179"/>
      <c r="I5" s="29"/>
      <c r="J5" s="29"/>
      <c r="K5" s="29"/>
      <c r="L5" s="29"/>
      <c r="M5" s="29"/>
      <c r="N5" s="29"/>
    </row>
    <row r="6" spans="1:14" ht="14.45" customHeight="1" x14ac:dyDescent="0.25">
      <c r="A6" s="31">
        <v>2</v>
      </c>
      <c r="B6" s="32" t="s">
        <v>44</v>
      </c>
      <c r="C6" s="177"/>
      <c r="D6" s="178"/>
      <c r="E6" s="178"/>
      <c r="F6" s="178"/>
      <c r="G6" s="178"/>
      <c r="H6" s="179"/>
      <c r="I6" s="29"/>
      <c r="J6" s="29"/>
      <c r="K6" s="29"/>
      <c r="L6" s="29"/>
      <c r="M6" s="29"/>
      <c r="N6" s="29"/>
    </row>
    <row r="7" spans="1:14" ht="14.45" customHeight="1" x14ac:dyDescent="0.25">
      <c r="A7" s="31">
        <v>3</v>
      </c>
      <c r="B7" s="32" t="s">
        <v>45</v>
      </c>
      <c r="C7" s="180"/>
      <c r="D7" s="178"/>
      <c r="E7" s="178"/>
      <c r="F7" s="178"/>
      <c r="G7" s="178"/>
      <c r="H7" s="179"/>
      <c r="I7" s="29"/>
      <c r="J7" s="29"/>
      <c r="K7" s="29"/>
      <c r="L7" s="29"/>
      <c r="M7" s="29"/>
      <c r="N7" s="29"/>
    </row>
    <row r="8" spans="1:14" x14ac:dyDescent="0.25">
      <c r="A8" s="31">
        <v>4</v>
      </c>
      <c r="B8" s="117" t="s">
        <v>157</v>
      </c>
      <c r="C8" s="184" t="s">
        <v>153</v>
      </c>
      <c r="D8" s="187"/>
      <c r="E8" s="187"/>
      <c r="F8" s="187"/>
      <c r="G8" s="187"/>
      <c r="H8" s="188"/>
      <c r="I8" s="29"/>
      <c r="J8" s="29"/>
      <c r="K8" s="29"/>
      <c r="L8" s="29"/>
      <c r="M8" s="29"/>
      <c r="N8" s="29"/>
    </row>
    <row r="9" spans="1:14" x14ac:dyDescent="0.25">
      <c r="A9" s="31">
        <v>5</v>
      </c>
      <c r="B9" s="32" t="s">
        <v>46</v>
      </c>
      <c r="C9" s="181"/>
      <c r="D9" s="182"/>
      <c r="E9" s="182"/>
      <c r="F9" s="182"/>
      <c r="G9" s="182"/>
      <c r="H9" s="183"/>
      <c r="I9" s="29"/>
      <c r="J9" s="29"/>
      <c r="K9" s="29"/>
      <c r="L9" s="29"/>
      <c r="M9" s="29"/>
      <c r="N9" s="29"/>
    </row>
    <row r="10" spans="1:14" x14ac:dyDescent="0.25">
      <c r="A10" s="31">
        <f>A9+1</f>
        <v>6</v>
      </c>
      <c r="B10" s="98" t="s">
        <v>98</v>
      </c>
      <c r="C10" s="180"/>
      <c r="D10" s="178"/>
      <c r="E10" s="178"/>
      <c r="F10" s="178"/>
      <c r="G10" s="178"/>
      <c r="H10" s="179"/>
      <c r="I10" s="29"/>
      <c r="J10" s="29"/>
      <c r="K10" s="29"/>
      <c r="L10" s="29"/>
      <c r="M10" s="29"/>
      <c r="N10" s="29"/>
    </row>
    <row r="11" spans="1:14" ht="29.45" customHeight="1" x14ac:dyDescent="0.25">
      <c r="A11" s="31">
        <v>7</v>
      </c>
      <c r="B11" s="34" t="s">
        <v>138</v>
      </c>
      <c r="C11" s="184"/>
      <c r="D11" s="185"/>
      <c r="E11" s="185"/>
      <c r="F11" s="185"/>
      <c r="G11" s="185"/>
      <c r="H11" s="186"/>
      <c r="I11" s="29"/>
      <c r="J11" s="29"/>
      <c r="K11" s="29"/>
      <c r="L11" s="29"/>
      <c r="M11" s="29"/>
      <c r="N11" s="29"/>
    </row>
    <row r="12" spans="1:14" x14ac:dyDescent="0.25">
      <c r="A12" s="31">
        <v>8</v>
      </c>
      <c r="B12" s="33" t="s">
        <v>99</v>
      </c>
      <c r="C12" s="174"/>
      <c r="D12" s="175"/>
      <c r="E12" s="175"/>
      <c r="F12" s="175"/>
      <c r="G12" s="175"/>
      <c r="H12" s="176"/>
      <c r="I12" s="84"/>
      <c r="J12" s="37"/>
      <c r="K12" s="37"/>
      <c r="L12" s="37"/>
      <c r="M12" s="37"/>
      <c r="N12" s="29"/>
    </row>
    <row r="13" spans="1:14" ht="30" customHeight="1" x14ac:dyDescent="0.25">
      <c r="A13" s="31">
        <v>9</v>
      </c>
      <c r="B13" s="144" t="s">
        <v>180</v>
      </c>
      <c r="C13" s="85"/>
      <c r="D13" s="168" t="s">
        <v>116</v>
      </c>
      <c r="E13" s="169"/>
      <c r="F13" s="170"/>
      <c r="G13" s="170"/>
      <c r="H13" s="6" t="s">
        <v>61</v>
      </c>
      <c r="I13" s="35"/>
      <c r="J13" s="36"/>
      <c r="K13" s="36"/>
      <c r="L13" s="37"/>
      <c r="M13" s="37"/>
      <c r="N13" s="29"/>
    </row>
    <row r="14" spans="1:14" x14ac:dyDescent="0.25">
      <c r="A14" s="31">
        <v>10</v>
      </c>
      <c r="B14" s="38" t="s">
        <v>68</v>
      </c>
      <c r="C14" s="86" t="e">
        <f>H547</f>
        <v>#DIV/0!</v>
      </c>
      <c r="D14" s="171"/>
      <c r="E14" s="172"/>
      <c r="F14" s="172"/>
      <c r="G14" s="173"/>
      <c r="H14" s="87"/>
      <c r="I14" s="84"/>
      <c r="J14" s="37"/>
      <c r="K14" s="37"/>
      <c r="L14" s="37"/>
      <c r="M14" s="37"/>
      <c r="N14" s="29"/>
    </row>
    <row r="15" spans="1:14" x14ac:dyDescent="0.25">
      <c r="A15" s="31">
        <v>11</v>
      </c>
      <c r="B15" s="33" t="s">
        <v>47</v>
      </c>
      <c r="C15" s="86" t="e">
        <f>C13+H547</f>
        <v>#DIV/0!</v>
      </c>
      <c r="D15" s="171"/>
      <c r="E15" s="172"/>
      <c r="F15" s="172"/>
      <c r="G15" s="173"/>
      <c r="H15" s="87"/>
      <c r="I15" s="84"/>
      <c r="J15" s="37"/>
      <c r="K15" s="37"/>
      <c r="L15" s="37"/>
      <c r="M15" s="37"/>
      <c r="N15" s="29"/>
    </row>
    <row r="16" spans="1:14" ht="14.45" customHeight="1" x14ac:dyDescent="0.25">
      <c r="A16" s="31">
        <v>12</v>
      </c>
      <c r="B16" s="32" t="s">
        <v>48</v>
      </c>
      <c r="C16" s="164"/>
      <c r="D16" s="165"/>
      <c r="E16" s="165"/>
      <c r="F16" s="165"/>
      <c r="G16" s="165"/>
      <c r="H16" s="166"/>
      <c r="I16" s="29"/>
      <c r="J16" s="29"/>
      <c r="K16" s="29"/>
      <c r="L16" s="29"/>
      <c r="M16" s="29"/>
      <c r="N16" s="29"/>
    </row>
    <row r="17" spans="1:14" ht="14.45" customHeight="1" x14ac:dyDescent="0.25">
      <c r="A17" s="31">
        <v>13</v>
      </c>
      <c r="B17" s="33" t="s">
        <v>105</v>
      </c>
      <c r="C17" s="164"/>
      <c r="D17" s="165"/>
      <c r="E17" s="165"/>
      <c r="F17" s="165"/>
      <c r="G17" s="165"/>
      <c r="H17" s="166"/>
      <c r="I17" s="29"/>
      <c r="J17" s="29"/>
      <c r="K17" s="29"/>
      <c r="L17" s="29"/>
      <c r="M17" s="29"/>
      <c r="N17" s="29"/>
    </row>
    <row r="18" spans="1:14" x14ac:dyDescent="0.25">
      <c r="A18" s="31">
        <f>A17+1</f>
        <v>14</v>
      </c>
      <c r="B18" s="32" t="s">
        <v>49</v>
      </c>
      <c r="C18" s="167"/>
      <c r="D18" s="165"/>
      <c r="E18" s="165"/>
      <c r="F18" s="165"/>
      <c r="G18" s="165"/>
      <c r="H18" s="166"/>
      <c r="I18" s="29"/>
      <c r="J18" s="29"/>
      <c r="K18" s="29"/>
      <c r="L18" s="29"/>
      <c r="M18" s="29"/>
      <c r="N18" s="29"/>
    </row>
    <row r="19" spans="1:14" x14ac:dyDescent="0.25">
      <c r="A19" s="31">
        <f>A18+1</f>
        <v>15</v>
      </c>
      <c r="B19" s="32" t="s">
        <v>49</v>
      </c>
      <c r="C19" s="167"/>
      <c r="D19" s="165"/>
      <c r="E19" s="165"/>
      <c r="F19" s="165"/>
      <c r="G19" s="165"/>
      <c r="H19" s="166"/>
      <c r="I19" s="29"/>
      <c r="J19" s="29"/>
      <c r="K19" s="29"/>
      <c r="L19" s="29"/>
      <c r="M19" s="29"/>
      <c r="N19" s="29"/>
    </row>
    <row r="20" spans="1:14" x14ac:dyDescent="0.25">
      <c r="A20" s="88">
        <f>A19+1</f>
        <v>16</v>
      </c>
      <c r="B20" s="32" t="s">
        <v>49</v>
      </c>
      <c r="C20" s="167"/>
      <c r="D20" s="165"/>
      <c r="E20" s="165"/>
      <c r="F20" s="165"/>
      <c r="G20" s="165"/>
      <c r="H20" s="166"/>
      <c r="I20" s="29"/>
      <c r="J20" s="29"/>
      <c r="K20" s="29"/>
      <c r="L20" s="29"/>
      <c r="M20" s="29"/>
      <c r="N20" s="29"/>
    </row>
    <row r="21" spans="1:14" x14ac:dyDescent="0.25">
      <c r="A21" s="99"/>
      <c r="B21" s="100"/>
      <c r="C21" s="101"/>
      <c r="D21" s="101"/>
      <c r="E21" s="101"/>
      <c r="F21" s="101"/>
      <c r="G21" s="101"/>
      <c r="H21" s="101"/>
      <c r="I21" s="39"/>
      <c r="J21" s="39"/>
      <c r="K21" s="39"/>
      <c r="L21" s="39"/>
      <c r="M21" s="39"/>
      <c r="N21" s="29"/>
    </row>
    <row r="22" spans="1:14" x14ac:dyDescent="0.25">
      <c r="A22" s="99"/>
      <c r="B22" s="100"/>
      <c r="C22" s="101"/>
      <c r="D22" s="101"/>
      <c r="E22" s="101"/>
      <c r="F22" s="101"/>
      <c r="G22" s="101"/>
      <c r="H22" s="101"/>
      <c r="I22" s="39"/>
      <c r="J22" s="39"/>
      <c r="K22" s="39"/>
      <c r="L22" s="39"/>
      <c r="M22" s="39"/>
      <c r="N22" s="29"/>
    </row>
    <row r="23" spans="1:14" x14ac:dyDescent="0.25">
      <c r="I23" s="29"/>
      <c r="J23" s="29"/>
      <c r="K23" s="29"/>
      <c r="L23" s="29"/>
      <c r="M23" s="29"/>
      <c r="N23" s="29"/>
    </row>
    <row r="24" spans="1:14" x14ac:dyDescent="0.25">
      <c r="A24" s="30" t="s">
        <v>17</v>
      </c>
      <c r="B24" s="29"/>
      <c r="C24" s="29"/>
      <c r="D24" s="29"/>
      <c r="E24" s="29"/>
      <c r="F24" s="29"/>
      <c r="G24" s="29"/>
      <c r="H24" s="29"/>
      <c r="I24" s="29"/>
      <c r="J24" s="29"/>
      <c r="K24" s="29"/>
      <c r="L24" s="29"/>
      <c r="M24" s="29"/>
      <c r="N24" s="29"/>
    </row>
    <row r="25" spans="1:14" x14ac:dyDescent="0.25">
      <c r="A25" s="40"/>
      <c r="B25" s="41" t="s">
        <v>50</v>
      </c>
      <c r="C25" s="42" t="s">
        <v>51</v>
      </c>
      <c r="D25" s="43" t="s">
        <v>52</v>
      </c>
      <c r="E25" s="43" t="s">
        <v>53</v>
      </c>
      <c r="F25" s="43" t="s">
        <v>109</v>
      </c>
      <c r="G25" s="41" t="s">
        <v>54</v>
      </c>
      <c r="H25" s="43" t="s">
        <v>55</v>
      </c>
      <c r="I25" s="43" t="s">
        <v>56</v>
      </c>
      <c r="J25" s="43" t="s">
        <v>57</v>
      </c>
      <c r="K25" s="41" t="s">
        <v>121</v>
      </c>
      <c r="L25" s="43" t="s">
        <v>122</v>
      </c>
      <c r="M25" s="43" t="s">
        <v>110</v>
      </c>
      <c r="N25" s="29"/>
    </row>
    <row r="26" spans="1:14" ht="15" customHeight="1" x14ac:dyDescent="0.25">
      <c r="A26" s="44"/>
      <c r="B26" s="45" t="s">
        <v>103</v>
      </c>
      <c r="C26" s="156" t="s">
        <v>104</v>
      </c>
      <c r="D26" s="156" t="s">
        <v>149</v>
      </c>
      <c r="E26" s="156" t="s">
        <v>119</v>
      </c>
      <c r="F26" s="156" t="s">
        <v>120</v>
      </c>
      <c r="G26" s="156" t="s">
        <v>58</v>
      </c>
      <c r="H26" s="156" t="s">
        <v>59</v>
      </c>
      <c r="I26" s="156" t="s">
        <v>106</v>
      </c>
      <c r="J26" s="156" t="s">
        <v>131</v>
      </c>
      <c r="K26" s="156" t="s">
        <v>124</v>
      </c>
      <c r="L26" s="159" t="s">
        <v>123</v>
      </c>
      <c r="M26" s="156" t="s">
        <v>125</v>
      </c>
      <c r="N26" s="29"/>
    </row>
    <row r="27" spans="1:14" x14ac:dyDescent="0.25">
      <c r="A27" s="44"/>
      <c r="B27" s="46"/>
      <c r="C27" s="157"/>
      <c r="D27" s="157"/>
      <c r="E27" s="157"/>
      <c r="F27" s="157"/>
      <c r="G27" s="157"/>
      <c r="H27" s="157"/>
      <c r="I27" s="157"/>
      <c r="J27" s="157"/>
      <c r="K27" s="157"/>
      <c r="L27" s="160"/>
      <c r="M27" s="157"/>
      <c r="N27" s="29"/>
    </row>
    <row r="28" spans="1:14" x14ac:dyDescent="0.25">
      <c r="A28" s="47" t="s">
        <v>113</v>
      </c>
      <c r="B28" s="162" t="s">
        <v>60</v>
      </c>
      <c r="C28" s="157"/>
      <c r="D28" s="157"/>
      <c r="E28" s="157"/>
      <c r="F28" s="157"/>
      <c r="G28" s="157"/>
      <c r="H28" s="157"/>
      <c r="I28" s="157"/>
      <c r="J28" s="157"/>
      <c r="K28" s="157"/>
      <c r="L28" s="160"/>
      <c r="M28" s="157"/>
      <c r="N28" s="29"/>
    </row>
    <row r="29" spans="1:14" x14ac:dyDescent="0.25">
      <c r="A29" s="48" t="s">
        <v>114</v>
      </c>
      <c r="B29" s="163"/>
      <c r="C29" s="158"/>
      <c r="D29" s="158"/>
      <c r="E29" s="158"/>
      <c r="F29" s="158"/>
      <c r="G29" s="158"/>
      <c r="H29" s="158"/>
      <c r="I29" s="158"/>
      <c r="J29" s="158"/>
      <c r="K29" s="158"/>
      <c r="L29" s="161"/>
      <c r="M29" s="158"/>
      <c r="N29" s="29"/>
    </row>
    <row r="30" spans="1:14" x14ac:dyDescent="0.25">
      <c r="A30" s="31">
        <v>1</v>
      </c>
      <c r="B30" s="96" t="s">
        <v>136</v>
      </c>
      <c r="C30" s="1"/>
      <c r="D30" s="97"/>
      <c r="E30" s="13">
        <f>IF($C$8="25 or less",IF(D30&lt;11,0,IF(AND(D30&gt;=11,D30&lt;=11.81),D30+1,IF(AND(D30&gt;=11.82,D30&lt;=12.8),12.81,0))),IF($C$8="26 or more",IF(D30&lt;12,0,IF(AND(D30&gt;=12,D30&lt;=12.81),D30+1,IF(AND(D30&gt;=12.82,D30&lt;=13.8),13.81,0))),0))</f>
        <v>0</v>
      </c>
      <c r="F30" s="14">
        <f t="shared" ref="F30:F33" si="0">IF(E30-D30&gt;0,E30-D30,0)</f>
        <v>0</v>
      </c>
      <c r="G30" s="14">
        <f t="shared" ref="G30:G33" si="1">F30*0.062</f>
        <v>0</v>
      </c>
      <c r="H30" s="14">
        <f t="shared" ref="H30:H33" si="2">F30*0.0145</f>
        <v>0</v>
      </c>
      <c r="I30" s="7"/>
      <c r="J30" s="11"/>
      <c r="K30" s="14">
        <f>ROUND((SUM(F30+G30+H30)+(F30*I30)+(F30*J30)),2)</f>
        <v>0</v>
      </c>
      <c r="L30" s="9"/>
      <c r="M30" s="14">
        <f>SUM(K30*L30)</f>
        <v>0</v>
      </c>
      <c r="N30" s="29"/>
    </row>
    <row r="31" spans="1:14" x14ac:dyDescent="0.25">
      <c r="A31" s="31">
        <v>2</v>
      </c>
      <c r="B31" s="1" t="s">
        <v>62</v>
      </c>
      <c r="C31" s="1"/>
      <c r="D31" s="97"/>
      <c r="E31" s="13">
        <f t="shared" ref="E31:E529" si="3">IF($C$8="25 or less",IF(D31&lt;11,0,IF(AND(D31&gt;=11,D31&lt;=11.81),D31+1,IF(AND(D31&gt;=11.82,D31&lt;=12.8),12.81,0))),IF($C$8="26 or more",IF(D31&lt;12,0,IF(AND(D31&gt;=12,D31&lt;=12.81),D31+1,IF(AND(D31&gt;=12.82,D31&lt;=13.8),13.81,0))),0))</f>
        <v>0</v>
      </c>
      <c r="F31" s="14">
        <f t="shared" si="0"/>
        <v>0</v>
      </c>
      <c r="G31" s="14">
        <f t="shared" si="1"/>
        <v>0</v>
      </c>
      <c r="H31" s="14">
        <f t="shared" si="2"/>
        <v>0</v>
      </c>
      <c r="I31" s="7"/>
      <c r="J31" s="11"/>
      <c r="K31" s="14">
        <f t="shared" ref="K31:K529" si="4">ROUND((SUM(F31+G31+H31)+(F31*I31)+(F31*J31)),2)</f>
        <v>0</v>
      </c>
      <c r="L31" s="9"/>
      <c r="M31" s="14">
        <f t="shared" ref="M31:M529" si="5">SUM(K31*L31)</f>
        <v>0</v>
      </c>
      <c r="N31" s="29"/>
    </row>
    <row r="32" spans="1:14" x14ac:dyDescent="0.25">
      <c r="A32" s="31">
        <v>3</v>
      </c>
      <c r="B32" s="96" t="s">
        <v>63</v>
      </c>
      <c r="C32" s="1"/>
      <c r="D32" s="97"/>
      <c r="E32" s="13">
        <f t="shared" si="3"/>
        <v>0</v>
      </c>
      <c r="F32" s="14">
        <f t="shared" si="0"/>
        <v>0</v>
      </c>
      <c r="G32" s="14">
        <f t="shared" si="1"/>
        <v>0</v>
      </c>
      <c r="H32" s="14">
        <f t="shared" si="2"/>
        <v>0</v>
      </c>
      <c r="I32" s="7"/>
      <c r="J32" s="11"/>
      <c r="K32" s="14">
        <f t="shared" si="4"/>
        <v>0</v>
      </c>
      <c r="L32" s="9"/>
      <c r="M32" s="14">
        <f t="shared" si="5"/>
        <v>0</v>
      </c>
      <c r="N32" s="29"/>
    </row>
    <row r="33" spans="1:14" x14ac:dyDescent="0.25">
      <c r="A33" s="31">
        <v>4</v>
      </c>
      <c r="B33" s="1" t="s">
        <v>127</v>
      </c>
      <c r="C33" s="1"/>
      <c r="D33" s="97"/>
      <c r="E33" s="13">
        <f t="shared" si="3"/>
        <v>0</v>
      </c>
      <c r="F33" s="14">
        <f t="shared" si="0"/>
        <v>0</v>
      </c>
      <c r="G33" s="14">
        <f t="shared" si="1"/>
        <v>0</v>
      </c>
      <c r="H33" s="14">
        <f t="shared" si="2"/>
        <v>0</v>
      </c>
      <c r="I33" s="7"/>
      <c r="J33" s="11"/>
      <c r="K33" s="14">
        <f t="shared" si="4"/>
        <v>0</v>
      </c>
      <c r="L33" s="9"/>
      <c r="M33" s="14">
        <f t="shared" si="5"/>
        <v>0</v>
      </c>
      <c r="N33" s="29"/>
    </row>
    <row r="34" spans="1:14" x14ac:dyDescent="0.25">
      <c r="A34" s="31">
        <v>5</v>
      </c>
      <c r="B34" s="1" t="s">
        <v>128</v>
      </c>
      <c r="C34" s="1"/>
      <c r="D34" s="2"/>
      <c r="E34" s="13">
        <f t="shared" si="3"/>
        <v>0</v>
      </c>
      <c r="F34" s="14">
        <f t="shared" ref="F34:F529" si="6">IF(E34-D34&gt;0,E34-D34,0)</f>
        <v>0</v>
      </c>
      <c r="G34" s="14">
        <f t="shared" ref="G34:G529" si="7">F34*0.062</f>
        <v>0</v>
      </c>
      <c r="H34" s="14">
        <f t="shared" ref="H34:H529" si="8">F34*0.0145</f>
        <v>0</v>
      </c>
      <c r="I34" s="7"/>
      <c r="J34" s="11"/>
      <c r="K34" s="14">
        <f t="shared" si="4"/>
        <v>0</v>
      </c>
      <c r="L34" s="9"/>
      <c r="M34" s="14">
        <f t="shared" si="5"/>
        <v>0</v>
      </c>
      <c r="N34" s="29"/>
    </row>
    <row r="35" spans="1:14" x14ac:dyDescent="0.25">
      <c r="A35" s="31">
        <v>6</v>
      </c>
      <c r="B35" s="1" t="s">
        <v>129</v>
      </c>
      <c r="C35" s="1"/>
      <c r="D35" s="2"/>
      <c r="E35" s="13">
        <f t="shared" si="3"/>
        <v>0</v>
      </c>
      <c r="F35" s="14">
        <f t="shared" si="6"/>
        <v>0</v>
      </c>
      <c r="G35" s="14">
        <f t="shared" si="7"/>
        <v>0</v>
      </c>
      <c r="H35" s="14">
        <f t="shared" si="8"/>
        <v>0</v>
      </c>
      <c r="I35" s="7"/>
      <c r="J35" s="11"/>
      <c r="K35" s="14">
        <f t="shared" si="4"/>
        <v>0</v>
      </c>
      <c r="L35" s="9"/>
      <c r="M35" s="14">
        <f t="shared" si="5"/>
        <v>0</v>
      </c>
      <c r="N35" s="29"/>
    </row>
    <row r="36" spans="1:14" x14ac:dyDescent="0.25">
      <c r="A36" s="31">
        <v>7</v>
      </c>
      <c r="B36" s="1" t="s">
        <v>134</v>
      </c>
      <c r="C36" s="1"/>
      <c r="D36" s="2"/>
      <c r="E36" s="13">
        <f t="shared" si="3"/>
        <v>0</v>
      </c>
      <c r="F36" s="14">
        <f t="shared" si="6"/>
        <v>0</v>
      </c>
      <c r="G36" s="14">
        <f t="shared" si="7"/>
        <v>0</v>
      </c>
      <c r="H36" s="14">
        <f t="shared" si="8"/>
        <v>0</v>
      </c>
      <c r="I36" s="7"/>
      <c r="J36" s="11"/>
      <c r="K36" s="14">
        <f t="shared" si="4"/>
        <v>0</v>
      </c>
      <c r="L36" s="9"/>
      <c r="M36" s="14">
        <f t="shared" si="5"/>
        <v>0</v>
      </c>
      <c r="N36" s="29"/>
    </row>
    <row r="37" spans="1:14" x14ac:dyDescent="0.25">
      <c r="A37" s="31">
        <v>8</v>
      </c>
      <c r="B37" s="1"/>
      <c r="C37" s="1"/>
      <c r="D37" s="2"/>
      <c r="E37" s="13">
        <f t="shared" si="3"/>
        <v>0</v>
      </c>
      <c r="F37" s="14">
        <f t="shared" si="6"/>
        <v>0</v>
      </c>
      <c r="G37" s="14">
        <f t="shared" si="7"/>
        <v>0</v>
      </c>
      <c r="H37" s="14">
        <f t="shared" si="8"/>
        <v>0</v>
      </c>
      <c r="I37" s="7"/>
      <c r="J37" s="11"/>
      <c r="K37" s="14">
        <f t="shared" si="4"/>
        <v>0</v>
      </c>
      <c r="L37" s="9"/>
      <c r="M37" s="14">
        <f t="shared" si="5"/>
        <v>0</v>
      </c>
      <c r="N37" s="29"/>
    </row>
    <row r="38" spans="1:14" x14ac:dyDescent="0.25">
      <c r="A38" s="31">
        <v>9</v>
      </c>
      <c r="B38" s="1"/>
      <c r="C38" s="1"/>
      <c r="D38" s="2"/>
      <c r="E38" s="13">
        <f t="shared" si="3"/>
        <v>0</v>
      </c>
      <c r="F38" s="14">
        <f t="shared" si="6"/>
        <v>0</v>
      </c>
      <c r="G38" s="14">
        <f t="shared" si="7"/>
        <v>0</v>
      </c>
      <c r="H38" s="14">
        <f t="shared" si="8"/>
        <v>0</v>
      </c>
      <c r="I38" s="7"/>
      <c r="J38" s="11"/>
      <c r="K38" s="14">
        <f t="shared" si="4"/>
        <v>0</v>
      </c>
      <c r="L38" s="9"/>
      <c r="M38" s="14">
        <f t="shared" si="5"/>
        <v>0</v>
      </c>
      <c r="N38" s="29"/>
    </row>
    <row r="39" spans="1:14" x14ac:dyDescent="0.25">
      <c r="A39" s="109">
        <f t="shared" ref="A39:A58" si="9">A38+1</f>
        <v>10</v>
      </c>
      <c r="B39" s="1"/>
      <c r="C39" s="1"/>
      <c r="D39" s="2"/>
      <c r="E39" s="13">
        <f t="shared" si="3"/>
        <v>0</v>
      </c>
      <c r="F39" s="14">
        <f t="shared" si="6"/>
        <v>0</v>
      </c>
      <c r="G39" s="14">
        <f t="shared" si="7"/>
        <v>0</v>
      </c>
      <c r="H39" s="14">
        <f t="shared" si="8"/>
        <v>0</v>
      </c>
      <c r="I39" s="7"/>
      <c r="J39" s="11"/>
      <c r="K39" s="14">
        <f t="shared" si="4"/>
        <v>0</v>
      </c>
      <c r="L39" s="9"/>
      <c r="M39" s="14">
        <f t="shared" si="5"/>
        <v>0</v>
      </c>
      <c r="N39" s="29"/>
    </row>
    <row r="40" spans="1:14" x14ac:dyDescent="0.25">
      <c r="A40" s="109">
        <f t="shared" si="9"/>
        <v>11</v>
      </c>
      <c r="B40" s="1"/>
      <c r="C40" s="1"/>
      <c r="D40" s="2"/>
      <c r="E40" s="13">
        <f t="shared" si="3"/>
        <v>0</v>
      </c>
      <c r="F40" s="14">
        <f t="shared" ref="F40" si="10">IF(E40-D40&gt;0,E40-D40,0)</f>
        <v>0</v>
      </c>
      <c r="G40" s="14">
        <f t="shared" ref="G40" si="11">F40*0.062</f>
        <v>0</v>
      </c>
      <c r="H40" s="14">
        <f t="shared" ref="H40" si="12">F40*0.0145</f>
        <v>0</v>
      </c>
      <c r="I40" s="7"/>
      <c r="J40" s="11"/>
      <c r="K40" s="14">
        <f t="shared" si="4"/>
        <v>0</v>
      </c>
      <c r="L40" s="9"/>
      <c r="M40" s="14">
        <f>SUM(K40*L40)</f>
        <v>0</v>
      </c>
      <c r="N40" s="29"/>
    </row>
    <row r="41" spans="1:14" x14ac:dyDescent="0.25">
      <c r="A41" s="109">
        <f t="shared" si="9"/>
        <v>12</v>
      </c>
      <c r="B41" s="1"/>
      <c r="C41" s="1"/>
      <c r="D41" s="2"/>
      <c r="E41" s="13">
        <f t="shared" si="3"/>
        <v>0</v>
      </c>
      <c r="F41" s="14">
        <f t="shared" si="6"/>
        <v>0</v>
      </c>
      <c r="G41" s="14">
        <f t="shared" si="7"/>
        <v>0</v>
      </c>
      <c r="H41" s="14">
        <f t="shared" si="8"/>
        <v>0</v>
      </c>
      <c r="I41" s="7"/>
      <c r="J41" s="11"/>
      <c r="K41" s="14">
        <f t="shared" si="4"/>
        <v>0</v>
      </c>
      <c r="L41" s="9"/>
      <c r="M41" s="14">
        <f t="shared" si="5"/>
        <v>0</v>
      </c>
      <c r="N41" s="29"/>
    </row>
    <row r="42" spans="1:14" x14ac:dyDescent="0.25">
      <c r="A42" s="109">
        <f t="shared" si="9"/>
        <v>13</v>
      </c>
      <c r="B42" s="1"/>
      <c r="C42" s="1"/>
      <c r="D42" s="2"/>
      <c r="E42" s="13">
        <f t="shared" si="3"/>
        <v>0</v>
      </c>
      <c r="F42" s="14">
        <f t="shared" ref="F42" si="13">IF(E42-D42&gt;0,E42-D42,0)</f>
        <v>0</v>
      </c>
      <c r="G42" s="14">
        <f t="shared" ref="G42" si="14">F42*0.062</f>
        <v>0</v>
      </c>
      <c r="H42" s="14">
        <f t="shared" ref="H42" si="15">F42*0.0145</f>
        <v>0</v>
      </c>
      <c r="I42" s="7"/>
      <c r="J42" s="11"/>
      <c r="K42" s="14">
        <f t="shared" si="4"/>
        <v>0</v>
      </c>
      <c r="L42" s="9"/>
      <c r="M42" s="14">
        <f t="shared" ref="M42" si="16">SUM(K42*L42)</f>
        <v>0</v>
      </c>
      <c r="N42" s="29"/>
    </row>
    <row r="43" spans="1:14" x14ac:dyDescent="0.25">
      <c r="A43" s="109">
        <f t="shared" si="9"/>
        <v>14</v>
      </c>
      <c r="B43" s="1"/>
      <c r="C43" s="1"/>
      <c r="D43" s="2"/>
      <c r="E43" s="13">
        <f t="shared" si="3"/>
        <v>0</v>
      </c>
      <c r="F43" s="14">
        <f t="shared" si="6"/>
        <v>0</v>
      </c>
      <c r="G43" s="14">
        <f t="shared" si="7"/>
        <v>0</v>
      </c>
      <c r="H43" s="14">
        <f t="shared" si="8"/>
        <v>0</v>
      </c>
      <c r="I43" s="7"/>
      <c r="J43" s="11"/>
      <c r="K43" s="14">
        <f t="shared" si="4"/>
        <v>0</v>
      </c>
      <c r="L43" s="9"/>
      <c r="M43" s="14">
        <f t="shared" si="5"/>
        <v>0</v>
      </c>
      <c r="N43" s="29"/>
    </row>
    <row r="44" spans="1:14" x14ac:dyDescent="0.25">
      <c r="A44" s="109">
        <f t="shared" si="9"/>
        <v>15</v>
      </c>
      <c r="B44" s="1"/>
      <c r="C44" s="1"/>
      <c r="D44" s="2"/>
      <c r="E44" s="13">
        <f t="shared" si="3"/>
        <v>0</v>
      </c>
      <c r="F44" s="14">
        <f t="shared" ref="F44" si="17">IF(E44-D44&gt;0,E44-D44,0)</f>
        <v>0</v>
      </c>
      <c r="G44" s="14">
        <f t="shared" ref="G44" si="18">F44*0.062</f>
        <v>0</v>
      </c>
      <c r="H44" s="14">
        <f t="shared" ref="H44" si="19">F44*0.0145</f>
        <v>0</v>
      </c>
      <c r="I44" s="7"/>
      <c r="J44" s="11"/>
      <c r="K44" s="14">
        <f t="shared" si="4"/>
        <v>0</v>
      </c>
      <c r="L44" s="9"/>
      <c r="M44" s="14">
        <f t="shared" ref="M44" si="20">SUM(K44*L44)</f>
        <v>0</v>
      </c>
      <c r="N44" s="29"/>
    </row>
    <row r="45" spans="1:14" x14ac:dyDescent="0.25">
      <c r="A45" s="109">
        <f t="shared" si="9"/>
        <v>16</v>
      </c>
      <c r="B45" s="1"/>
      <c r="C45" s="1"/>
      <c r="D45" s="2"/>
      <c r="E45" s="13">
        <f t="shared" si="3"/>
        <v>0</v>
      </c>
      <c r="F45" s="14">
        <f t="shared" si="6"/>
        <v>0</v>
      </c>
      <c r="G45" s="14">
        <f t="shared" si="7"/>
        <v>0</v>
      </c>
      <c r="H45" s="14">
        <f t="shared" si="8"/>
        <v>0</v>
      </c>
      <c r="I45" s="7"/>
      <c r="J45" s="11"/>
      <c r="K45" s="14">
        <f t="shared" si="4"/>
        <v>0</v>
      </c>
      <c r="L45" s="9"/>
      <c r="M45" s="14">
        <f t="shared" si="5"/>
        <v>0</v>
      </c>
      <c r="N45" s="29"/>
    </row>
    <row r="46" spans="1:14" x14ac:dyDescent="0.25">
      <c r="A46" s="109">
        <f t="shared" si="9"/>
        <v>17</v>
      </c>
      <c r="B46" s="1"/>
      <c r="C46" s="1"/>
      <c r="D46" s="2"/>
      <c r="E46" s="13">
        <f t="shared" si="3"/>
        <v>0</v>
      </c>
      <c r="F46" s="14">
        <f t="shared" ref="F46" si="21">IF(E46-D46&gt;0,E46-D46,0)</f>
        <v>0</v>
      </c>
      <c r="G46" s="14">
        <f t="shared" ref="G46" si="22">F46*0.062</f>
        <v>0</v>
      </c>
      <c r="H46" s="14">
        <f t="shared" ref="H46" si="23">F46*0.0145</f>
        <v>0</v>
      </c>
      <c r="I46" s="7"/>
      <c r="J46" s="11"/>
      <c r="K46" s="14">
        <f t="shared" si="4"/>
        <v>0</v>
      </c>
      <c r="L46" s="9"/>
      <c r="M46" s="14">
        <f t="shared" ref="M46" si="24">SUM(K46*L46)</f>
        <v>0</v>
      </c>
      <c r="N46" s="29"/>
    </row>
    <row r="47" spans="1:14" x14ac:dyDescent="0.25">
      <c r="A47" s="109">
        <f t="shared" si="9"/>
        <v>18</v>
      </c>
      <c r="B47" s="1"/>
      <c r="C47" s="1"/>
      <c r="D47" s="2"/>
      <c r="E47" s="13">
        <f t="shared" si="3"/>
        <v>0</v>
      </c>
      <c r="F47" s="14">
        <f t="shared" si="6"/>
        <v>0</v>
      </c>
      <c r="G47" s="14">
        <f t="shared" si="7"/>
        <v>0</v>
      </c>
      <c r="H47" s="14">
        <f t="shared" si="8"/>
        <v>0</v>
      </c>
      <c r="I47" s="7"/>
      <c r="J47" s="11"/>
      <c r="K47" s="14">
        <f t="shared" si="4"/>
        <v>0</v>
      </c>
      <c r="L47" s="9"/>
      <c r="M47" s="14">
        <f t="shared" si="5"/>
        <v>0</v>
      </c>
      <c r="N47" s="29"/>
    </row>
    <row r="48" spans="1:14" x14ac:dyDescent="0.25">
      <c r="A48" s="109">
        <f t="shared" si="9"/>
        <v>19</v>
      </c>
      <c r="B48" s="1"/>
      <c r="C48" s="1"/>
      <c r="D48" s="2"/>
      <c r="E48" s="13">
        <f t="shared" si="3"/>
        <v>0</v>
      </c>
      <c r="F48" s="14">
        <f t="shared" ref="F48" si="25">IF(E48-D48&gt;0,E48-D48,0)</f>
        <v>0</v>
      </c>
      <c r="G48" s="14">
        <f t="shared" ref="G48" si="26">F48*0.062</f>
        <v>0</v>
      </c>
      <c r="H48" s="14">
        <f t="shared" ref="H48" si="27">F48*0.0145</f>
        <v>0</v>
      </c>
      <c r="I48" s="7"/>
      <c r="J48" s="11"/>
      <c r="K48" s="14">
        <f t="shared" si="4"/>
        <v>0</v>
      </c>
      <c r="L48" s="9"/>
      <c r="M48" s="14">
        <f t="shared" ref="M48" si="28">SUM(K48*L48)</f>
        <v>0</v>
      </c>
      <c r="N48" s="29"/>
    </row>
    <row r="49" spans="1:14" x14ac:dyDescent="0.25">
      <c r="A49" s="109">
        <f t="shared" si="9"/>
        <v>20</v>
      </c>
      <c r="B49" s="1"/>
      <c r="C49" s="1"/>
      <c r="D49" s="2"/>
      <c r="E49" s="13">
        <f t="shared" si="3"/>
        <v>0</v>
      </c>
      <c r="F49" s="14">
        <f t="shared" si="6"/>
        <v>0</v>
      </c>
      <c r="G49" s="14">
        <f t="shared" si="7"/>
        <v>0</v>
      </c>
      <c r="H49" s="14">
        <f t="shared" si="8"/>
        <v>0</v>
      </c>
      <c r="I49" s="7"/>
      <c r="J49" s="11"/>
      <c r="K49" s="14">
        <f t="shared" si="4"/>
        <v>0</v>
      </c>
      <c r="L49" s="9"/>
      <c r="M49" s="14">
        <f t="shared" si="5"/>
        <v>0</v>
      </c>
      <c r="N49" s="29"/>
    </row>
    <row r="50" spans="1:14" x14ac:dyDescent="0.25">
      <c r="A50" s="109">
        <f t="shared" si="9"/>
        <v>21</v>
      </c>
      <c r="B50" s="1"/>
      <c r="C50" s="1"/>
      <c r="D50" s="2"/>
      <c r="E50" s="13">
        <f t="shared" si="3"/>
        <v>0</v>
      </c>
      <c r="F50" s="14">
        <f t="shared" ref="F50" si="29">IF(E50-D50&gt;0,E50-D50,0)</f>
        <v>0</v>
      </c>
      <c r="G50" s="14">
        <f t="shared" ref="G50" si="30">F50*0.062</f>
        <v>0</v>
      </c>
      <c r="H50" s="14">
        <f t="shared" ref="H50" si="31">F50*0.0145</f>
        <v>0</v>
      </c>
      <c r="I50" s="7"/>
      <c r="J50" s="11"/>
      <c r="K50" s="14">
        <f t="shared" si="4"/>
        <v>0</v>
      </c>
      <c r="L50" s="9"/>
      <c r="M50" s="14">
        <f t="shared" ref="M50" si="32">SUM(K50*L50)</f>
        <v>0</v>
      </c>
      <c r="N50" s="29"/>
    </row>
    <row r="51" spans="1:14" x14ac:dyDescent="0.25">
      <c r="A51" s="109">
        <f t="shared" si="9"/>
        <v>22</v>
      </c>
      <c r="B51" s="1"/>
      <c r="C51" s="1"/>
      <c r="D51" s="2"/>
      <c r="E51" s="13">
        <f t="shared" si="3"/>
        <v>0</v>
      </c>
      <c r="F51" s="14">
        <f t="shared" si="6"/>
        <v>0</v>
      </c>
      <c r="G51" s="14">
        <f t="shared" si="7"/>
        <v>0</v>
      </c>
      <c r="H51" s="14">
        <f t="shared" si="8"/>
        <v>0</v>
      </c>
      <c r="I51" s="7"/>
      <c r="J51" s="11"/>
      <c r="K51" s="14">
        <f t="shared" si="4"/>
        <v>0</v>
      </c>
      <c r="L51" s="9"/>
      <c r="M51" s="14">
        <f t="shared" si="5"/>
        <v>0</v>
      </c>
      <c r="N51" s="29"/>
    </row>
    <row r="52" spans="1:14" x14ac:dyDescent="0.25">
      <c r="A52" s="109">
        <f t="shared" si="9"/>
        <v>23</v>
      </c>
      <c r="B52" s="1"/>
      <c r="C52" s="1"/>
      <c r="D52" s="2"/>
      <c r="E52" s="13">
        <f t="shared" si="3"/>
        <v>0</v>
      </c>
      <c r="F52" s="14">
        <f t="shared" ref="F52" si="33">IF(E52-D52&gt;0,E52-D52,0)</f>
        <v>0</v>
      </c>
      <c r="G52" s="14">
        <f t="shared" ref="G52" si="34">F52*0.062</f>
        <v>0</v>
      </c>
      <c r="H52" s="14">
        <f t="shared" ref="H52" si="35">F52*0.0145</f>
        <v>0</v>
      </c>
      <c r="I52" s="7"/>
      <c r="J52" s="11"/>
      <c r="K52" s="14">
        <f t="shared" si="4"/>
        <v>0</v>
      </c>
      <c r="L52" s="9"/>
      <c r="M52" s="14">
        <f t="shared" ref="M52" si="36">SUM(K52*L52)</f>
        <v>0</v>
      </c>
      <c r="N52" s="29"/>
    </row>
    <row r="53" spans="1:14" x14ac:dyDescent="0.25">
      <c r="A53" s="109">
        <f t="shared" si="9"/>
        <v>24</v>
      </c>
      <c r="B53" s="1"/>
      <c r="C53" s="1"/>
      <c r="D53" s="2"/>
      <c r="E53" s="13">
        <f t="shared" si="3"/>
        <v>0</v>
      </c>
      <c r="F53" s="14">
        <f t="shared" si="6"/>
        <v>0</v>
      </c>
      <c r="G53" s="14">
        <f t="shared" si="7"/>
        <v>0</v>
      </c>
      <c r="H53" s="14">
        <f t="shared" si="8"/>
        <v>0</v>
      </c>
      <c r="I53" s="7"/>
      <c r="J53" s="11"/>
      <c r="K53" s="14">
        <f t="shared" si="4"/>
        <v>0</v>
      </c>
      <c r="L53" s="9"/>
      <c r="M53" s="14">
        <f t="shared" si="5"/>
        <v>0</v>
      </c>
      <c r="N53" s="29"/>
    </row>
    <row r="54" spans="1:14" x14ac:dyDescent="0.25">
      <c r="A54" s="109">
        <f t="shared" si="9"/>
        <v>25</v>
      </c>
      <c r="B54" s="1"/>
      <c r="C54" s="1"/>
      <c r="D54" s="2"/>
      <c r="E54" s="13">
        <f t="shared" si="3"/>
        <v>0</v>
      </c>
      <c r="F54" s="14">
        <f t="shared" ref="F54" si="37">IF(E54-D54&gt;0,E54-D54,0)</f>
        <v>0</v>
      </c>
      <c r="G54" s="14">
        <f t="shared" ref="G54" si="38">F54*0.062</f>
        <v>0</v>
      </c>
      <c r="H54" s="14">
        <f t="shared" ref="H54" si="39">F54*0.0145</f>
        <v>0</v>
      </c>
      <c r="I54" s="7"/>
      <c r="J54" s="11"/>
      <c r="K54" s="14">
        <f t="shared" si="4"/>
        <v>0</v>
      </c>
      <c r="L54" s="9"/>
      <c r="M54" s="14">
        <f t="shared" ref="M54" si="40">SUM(K54*L54)</f>
        <v>0</v>
      </c>
      <c r="N54" s="29"/>
    </row>
    <row r="55" spans="1:14" x14ac:dyDescent="0.25">
      <c r="A55" s="109">
        <f t="shared" si="9"/>
        <v>26</v>
      </c>
      <c r="B55" s="1"/>
      <c r="C55" s="1"/>
      <c r="D55" s="2"/>
      <c r="E55" s="13">
        <f t="shared" si="3"/>
        <v>0</v>
      </c>
      <c r="F55" s="14">
        <f t="shared" si="6"/>
        <v>0</v>
      </c>
      <c r="G55" s="14">
        <f t="shared" si="7"/>
        <v>0</v>
      </c>
      <c r="H55" s="14">
        <f t="shared" si="8"/>
        <v>0</v>
      </c>
      <c r="I55" s="7"/>
      <c r="J55" s="11"/>
      <c r="K55" s="14">
        <f t="shared" si="4"/>
        <v>0</v>
      </c>
      <c r="L55" s="9"/>
      <c r="M55" s="14">
        <f t="shared" si="5"/>
        <v>0</v>
      </c>
      <c r="N55" s="29"/>
    </row>
    <row r="56" spans="1:14" x14ac:dyDescent="0.25">
      <c r="A56" s="109">
        <f t="shared" si="9"/>
        <v>27</v>
      </c>
      <c r="B56" s="1"/>
      <c r="C56" s="1"/>
      <c r="D56" s="2"/>
      <c r="E56" s="13">
        <f t="shared" si="3"/>
        <v>0</v>
      </c>
      <c r="F56" s="14">
        <f t="shared" ref="F56" si="41">IF(E56-D56&gt;0,E56-D56,0)</f>
        <v>0</v>
      </c>
      <c r="G56" s="14">
        <f t="shared" ref="G56" si="42">F56*0.062</f>
        <v>0</v>
      </c>
      <c r="H56" s="14">
        <f t="shared" ref="H56" si="43">F56*0.0145</f>
        <v>0</v>
      </c>
      <c r="I56" s="7"/>
      <c r="J56" s="11"/>
      <c r="K56" s="14">
        <f t="shared" si="4"/>
        <v>0</v>
      </c>
      <c r="L56" s="9"/>
      <c r="M56" s="14">
        <f t="shared" ref="M56" si="44">SUM(K56*L56)</f>
        <v>0</v>
      </c>
      <c r="N56" s="29"/>
    </row>
    <row r="57" spans="1:14" x14ac:dyDescent="0.25">
      <c r="A57" s="109">
        <f t="shared" si="9"/>
        <v>28</v>
      </c>
      <c r="B57" s="1"/>
      <c r="C57" s="1"/>
      <c r="D57" s="2"/>
      <c r="E57" s="13">
        <f t="shared" si="3"/>
        <v>0</v>
      </c>
      <c r="F57" s="14">
        <f t="shared" si="6"/>
        <v>0</v>
      </c>
      <c r="G57" s="14">
        <f t="shared" si="7"/>
        <v>0</v>
      </c>
      <c r="H57" s="14">
        <f t="shared" si="8"/>
        <v>0</v>
      </c>
      <c r="I57" s="7"/>
      <c r="J57" s="11"/>
      <c r="K57" s="14">
        <f t="shared" si="4"/>
        <v>0</v>
      </c>
      <c r="L57" s="9"/>
      <c r="M57" s="14">
        <f t="shared" si="5"/>
        <v>0</v>
      </c>
      <c r="N57" s="29"/>
    </row>
    <row r="58" spans="1:14" x14ac:dyDescent="0.25">
      <c r="A58" s="109">
        <f t="shared" si="9"/>
        <v>29</v>
      </c>
      <c r="B58" s="1"/>
      <c r="C58" s="1"/>
      <c r="D58" s="2"/>
      <c r="E58" s="13">
        <f t="shared" si="3"/>
        <v>0</v>
      </c>
      <c r="F58" s="14">
        <f t="shared" ref="F58:F159" si="45">IF(E58-D58&gt;0,E58-D58,0)</f>
        <v>0</v>
      </c>
      <c r="G58" s="14">
        <f t="shared" ref="G58:G159" si="46">F58*0.062</f>
        <v>0</v>
      </c>
      <c r="H58" s="14">
        <f t="shared" ref="H58:H159" si="47">F58*0.0145</f>
        <v>0</v>
      </c>
      <c r="I58" s="7"/>
      <c r="J58" s="11"/>
      <c r="K58" s="14">
        <f t="shared" si="4"/>
        <v>0</v>
      </c>
      <c r="L58" s="9"/>
      <c r="M58" s="14">
        <f t="shared" ref="M58:M59" si="48">SUM(K58*L58)</f>
        <v>0</v>
      </c>
      <c r="N58" s="29"/>
    </row>
    <row r="59" spans="1:14" x14ac:dyDescent="0.25">
      <c r="A59" s="109">
        <f t="shared" ref="A59:A122" si="49">A58+1</f>
        <v>30</v>
      </c>
      <c r="B59" s="1"/>
      <c r="C59" s="1"/>
      <c r="D59" s="2"/>
      <c r="E59" s="13">
        <f t="shared" si="3"/>
        <v>0</v>
      </c>
      <c r="F59" s="14">
        <f t="shared" si="45"/>
        <v>0</v>
      </c>
      <c r="G59" s="14">
        <f t="shared" si="46"/>
        <v>0</v>
      </c>
      <c r="H59" s="14">
        <f t="shared" si="47"/>
        <v>0</v>
      </c>
      <c r="I59" s="7"/>
      <c r="J59" s="11"/>
      <c r="K59" s="14">
        <f t="shared" si="4"/>
        <v>0</v>
      </c>
      <c r="L59" s="9"/>
      <c r="M59" s="14">
        <f t="shared" si="48"/>
        <v>0</v>
      </c>
      <c r="N59" s="29"/>
    </row>
    <row r="60" spans="1:14" x14ac:dyDescent="0.25">
      <c r="A60" s="88">
        <f t="shared" si="49"/>
        <v>31</v>
      </c>
      <c r="B60" s="1"/>
      <c r="C60" s="1"/>
      <c r="D60" s="2"/>
      <c r="E60" s="13">
        <f t="shared" si="3"/>
        <v>0</v>
      </c>
      <c r="F60" s="14">
        <f t="shared" ref="F60" si="50">IF(E60-D60&gt;0,E60-D60,0)</f>
        <v>0</v>
      </c>
      <c r="G60" s="14">
        <f t="shared" ref="G60" si="51">F60*0.062</f>
        <v>0</v>
      </c>
      <c r="H60" s="14">
        <f t="shared" ref="H60" si="52">F60*0.0145</f>
        <v>0</v>
      </c>
      <c r="I60" s="7"/>
      <c r="J60" s="11"/>
      <c r="K60" s="14">
        <f t="shared" si="4"/>
        <v>0</v>
      </c>
      <c r="L60" s="9"/>
      <c r="M60" s="14">
        <f t="shared" ref="M60" si="53">SUM(K60*L60)</f>
        <v>0</v>
      </c>
      <c r="N60" s="29"/>
    </row>
    <row r="61" spans="1:14" x14ac:dyDescent="0.25">
      <c r="A61" s="88">
        <f t="shared" si="49"/>
        <v>32</v>
      </c>
      <c r="B61" s="1"/>
      <c r="C61" s="1"/>
      <c r="D61" s="2"/>
      <c r="E61" s="13">
        <f t="shared" ref="E61" si="54">IF($C$8="25 or less",IF(D61&lt;11,0,IF(AND(D61&gt;=11,D61&lt;=11.81),D61+1,IF(AND(D61&gt;=11.82,D61&lt;=12.8),12.81,0))),IF($C$8="26 or more",IF(D61&lt;12,0,IF(AND(D61&gt;=12,D61&lt;=12.81),D61+1,IF(AND(D61&gt;=12.82,D61&lt;=13.8),13.81,0))),0))</f>
        <v>0</v>
      </c>
      <c r="F61" s="14">
        <f t="shared" si="45"/>
        <v>0</v>
      </c>
      <c r="G61" s="14">
        <f t="shared" si="46"/>
        <v>0</v>
      </c>
      <c r="H61" s="14">
        <f t="shared" si="47"/>
        <v>0</v>
      </c>
      <c r="I61" s="7"/>
      <c r="J61" s="11"/>
      <c r="K61" s="14">
        <f t="shared" ref="K61" si="55">ROUND((SUM(F61+G61+H61)+(F61*I61)+(F61*J61)),2)</f>
        <v>0</v>
      </c>
      <c r="L61" s="9"/>
      <c r="M61" s="14">
        <f t="shared" ref="M61" si="56">SUM(K61*L61)</f>
        <v>0</v>
      </c>
      <c r="N61" s="29"/>
    </row>
    <row r="62" spans="1:14" x14ac:dyDescent="0.25">
      <c r="A62" s="88">
        <f t="shared" si="49"/>
        <v>33</v>
      </c>
      <c r="B62" s="1"/>
      <c r="C62" s="1"/>
      <c r="D62" s="2"/>
      <c r="E62" s="13">
        <f t="shared" si="3"/>
        <v>0</v>
      </c>
      <c r="F62" s="14">
        <f t="shared" ref="F62" si="57">IF(E62-D62&gt;0,E62-D62,0)</f>
        <v>0</v>
      </c>
      <c r="G62" s="14">
        <f t="shared" ref="G62" si="58">F62*0.062</f>
        <v>0</v>
      </c>
      <c r="H62" s="14">
        <f t="shared" ref="H62" si="59">F62*0.0145</f>
        <v>0</v>
      </c>
      <c r="I62" s="7"/>
      <c r="J62" s="11"/>
      <c r="K62" s="14">
        <f t="shared" si="4"/>
        <v>0</v>
      </c>
      <c r="L62" s="9"/>
      <c r="M62" s="14">
        <f t="shared" ref="M62" si="60">SUM(K62*L62)</f>
        <v>0</v>
      </c>
      <c r="N62" s="29"/>
    </row>
    <row r="63" spans="1:14" x14ac:dyDescent="0.25">
      <c r="A63" s="88">
        <f t="shared" si="49"/>
        <v>34</v>
      </c>
      <c r="B63" s="1"/>
      <c r="C63" s="1"/>
      <c r="D63" s="2"/>
      <c r="E63" s="13">
        <f t="shared" ref="E63" si="61">IF($C$8="25 or less",IF(D63&lt;11,0,IF(AND(D63&gt;=11,D63&lt;=11.81),D63+1,IF(AND(D63&gt;=11.82,D63&lt;=12.8),12.81,0))),IF($C$8="26 or more",IF(D63&lt;12,0,IF(AND(D63&gt;=12,D63&lt;=12.81),D63+1,IF(AND(D63&gt;=12.82,D63&lt;=13.8),13.81,0))),0))</f>
        <v>0</v>
      </c>
      <c r="F63" s="14">
        <f t="shared" si="45"/>
        <v>0</v>
      </c>
      <c r="G63" s="14">
        <f t="shared" si="46"/>
        <v>0</v>
      </c>
      <c r="H63" s="14">
        <f t="shared" si="47"/>
        <v>0</v>
      </c>
      <c r="I63" s="7"/>
      <c r="J63" s="11"/>
      <c r="K63" s="14">
        <f t="shared" ref="K63" si="62">ROUND((SUM(F63+G63+H63)+(F63*I63)+(F63*J63)),2)</f>
        <v>0</v>
      </c>
      <c r="L63" s="9"/>
      <c r="M63" s="14">
        <f t="shared" ref="M63" si="63">SUM(K63*L63)</f>
        <v>0</v>
      </c>
      <c r="N63" s="29"/>
    </row>
    <row r="64" spans="1:14" x14ac:dyDescent="0.25">
      <c r="A64" s="88">
        <f t="shared" si="49"/>
        <v>35</v>
      </c>
      <c r="B64" s="1"/>
      <c r="C64" s="1"/>
      <c r="D64" s="2"/>
      <c r="E64" s="13">
        <f t="shared" si="3"/>
        <v>0</v>
      </c>
      <c r="F64" s="14">
        <f t="shared" ref="F64" si="64">IF(E64-D64&gt;0,E64-D64,0)</f>
        <v>0</v>
      </c>
      <c r="G64" s="14">
        <f t="shared" ref="G64" si="65">F64*0.062</f>
        <v>0</v>
      </c>
      <c r="H64" s="14">
        <f t="shared" ref="H64" si="66">F64*0.0145</f>
        <v>0</v>
      </c>
      <c r="I64" s="7"/>
      <c r="J64" s="11"/>
      <c r="K64" s="14">
        <f t="shared" si="4"/>
        <v>0</v>
      </c>
      <c r="L64" s="9"/>
      <c r="M64" s="14">
        <f t="shared" ref="M64" si="67">SUM(K64*L64)</f>
        <v>0</v>
      </c>
      <c r="N64" s="29"/>
    </row>
    <row r="65" spans="1:14" x14ac:dyDescent="0.25">
      <c r="A65" s="88">
        <f t="shared" si="49"/>
        <v>36</v>
      </c>
      <c r="B65" s="1"/>
      <c r="C65" s="1"/>
      <c r="D65" s="2"/>
      <c r="E65" s="13">
        <f t="shared" ref="E65" si="68">IF($C$8="25 or less",IF(D65&lt;11,0,IF(AND(D65&gt;=11,D65&lt;=11.81),D65+1,IF(AND(D65&gt;=11.82,D65&lt;=12.8),12.81,0))),IF($C$8="26 or more",IF(D65&lt;12,0,IF(AND(D65&gt;=12,D65&lt;=12.81),D65+1,IF(AND(D65&gt;=12.82,D65&lt;=13.8),13.81,0))),0))</f>
        <v>0</v>
      </c>
      <c r="F65" s="14">
        <f t="shared" si="45"/>
        <v>0</v>
      </c>
      <c r="G65" s="14">
        <f t="shared" si="46"/>
        <v>0</v>
      </c>
      <c r="H65" s="14">
        <f t="shared" si="47"/>
        <v>0</v>
      </c>
      <c r="I65" s="7"/>
      <c r="J65" s="11"/>
      <c r="K65" s="14">
        <f t="shared" ref="K65" si="69">ROUND((SUM(F65+G65+H65)+(F65*I65)+(F65*J65)),2)</f>
        <v>0</v>
      </c>
      <c r="L65" s="9"/>
      <c r="M65" s="14">
        <f t="shared" ref="M65" si="70">SUM(K65*L65)</f>
        <v>0</v>
      </c>
      <c r="N65" s="29"/>
    </row>
    <row r="66" spans="1:14" x14ac:dyDescent="0.25">
      <c r="A66" s="88">
        <f t="shared" si="49"/>
        <v>37</v>
      </c>
      <c r="B66" s="1"/>
      <c r="C66" s="1"/>
      <c r="D66" s="2"/>
      <c r="E66" s="13">
        <f t="shared" si="3"/>
        <v>0</v>
      </c>
      <c r="F66" s="14">
        <f t="shared" ref="F66" si="71">IF(E66-D66&gt;0,E66-D66,0)</f>
        <v>0</v>
      </c>
      <c r="G66" s="14">
        <f t="shared" ref="G66" si="72">F66*0.062</f>
        <v>0</v>
      </c>
      <c r="H66" s="14">
        <f t="shared" ref="H66" si="73">F66*0.0145</f>
        <v>0</v>
      </c>
      <c r="I66" s="7"/>
      <c r="J66" s="11"/>
      <c r="K66" s="14">
        <f t="shared" si="4"/>
        <v>0</v>
      </c>
      <c r="L66" s="9"/>
      <c r="M66" s="14">
        <f t="shared" ref="M66" si="74">SUM(K66*L66)</f>
        <v>0</v>
      </c>
      <c r="N66" s="29"/>
    </row>
    <row r="67" spans="1:14" x14ac:dyDescent="0.25">
      <c r="A67" s="88">
        <f t="shared" si="49"/>
        <v>38</v>
      </c>
      <c r="B67" s="1"/>
      <c r="C67" s="1"/>
      <c r="D67" s="2"/>
      <c r="E67" s="13">
        <f t="shared" ref="E67" si="75">IF($C$8="25 or less",IF(D67&lt;11,0,IF(AND(D67&gt;=11,D67&lt;=11.81),D67+1,IF(AND(D67&gt;=11.82,D67&lt;=12.8),12.81,0))),IF($C$8="26 or more",IF(D67&lt;12,0,IF(AND(D67&gt;=12,D67&lt;=12.81),D67+1,IF(AND(D67&gt;=12.82,D67&lt;=13.8),13.81,0))),0))</f>
        <v>0</v>
      </c>
      <c r="F67" s="14">
        <f t="shared" si="45"/>
        <v>0</v>
      </c>
      <c r="G67" s="14">
        <f t="shared" si="46"/>
        <v>0</v>
      </c>
      <c r="H67" s="14">
        <f t="shared" si="47"/>
        <v>0</v>
      </c>
      <c r="I67" s="7"/>
      <c r="J67" s="11"/>
      <c r="K67" s="14">
        <f t="shared" ref="K67" si="76">ROUND((SUM(F67+G67+H67)+(F67*I67)+(F67*J67)),2)</f>
        <v>0</v>
      </c>
      <c r="L67" s="9"/>
      <c r="M67" s="14">
        <f t="shared" ref="M67" si="77">SUM(K67*L67)</f>
        <v>0</v>
      </c>
      <c r="N67" s="29"/>
    </row>
    <row r="68" spans="1:14" x14ac:dyDescent="0.25">
      <c r="A68" s="88">
        <f t="shared" si="49"/>
        <v>39</v>
      </c>
      <c r="B68" s="1"/>
      <c r="C68" s="1"/>
      <c r="D68" s="2"/>
      <c r="E68" s="13">
        <f t="shared" si="3"/>
        <v>0</v>
      </c>
      <c r="F68" s="14">
        <f t="shared" ref="F68" si="78">IF(E68-D68&gt;0,E68-D68,0)</f>
        <v>0</v>
      </c>
      <c r="G68" s="14">
        <f t="shared" ref="G68" si="79">F68*0.062</f>
        <v>0</v>
      </c>
      <c r="H68" s="14">
        <f t="shared" ref="H68" si="80">F68*0.0145</f>
        <v>0</v>
      </c>
      <c r="I68" s="7"/>
      <c r="J68" s="11"/>
      <c r="K68" s="14">
        <f t="shared" si="4"/>
        <v>0</v>
      </c>
      <c r="L68" s="9"/>
      <c r="M68" s="14">
        <f t="shared" ref="M68" si="81">SUM(K68*L68)</f>
        <v>0</v>
      </c>
      <c r="N68" s="29"/>
    </row>
    <row r="69" spans="1:14" x14ac:dyDescent="0.25">
      <c r="A69" s="88">
        <f t="shared" si="49"/>
        <v>40</v>
      </c>
      <c r="B69" s="1"/>
      <c r="C69" s="1"/>
      <c r="D69" s="2"/>
      <c r="E69" s="13">
        <f t="shared" ref="E69" si="82">IF($C$8="25 or less",IF(D69&lt;11,0,IF(AND(D69&gt;=11,D69&lt;=11.81),D69+1,IF(AND(D69&gt;=11.82,D69&lt;=12.8),12.81,0))),IF($C$8="26 or more",IF(D69&lt;12,0,IF(AND(D69&gt;=12,D69&lt;=12.81),D69+1,IF(AND(D69&gt;=12.82,D69&lt;=13.8),13.81,0))),0))</f>
        <v>0</v>
      </c>
      <c r="F69" s="14">
        <f t="shared" si="45"/>
        <v>0</v>
      </c>
      <c r="G69" s="14">
        <f t="shared" si="46"/>
        <v>0</v>
      </c>
      <c r="H69" s="14">
        <f t="shared" si="47"/>
        <v>0</v>
      </c>
      <c r="I69" s="7"/>
      <c r="J69" s="11"/>
      <c r="K69" s="14">
        <f t="shared" ref="K69" si="83">ROUND((SUM(F69+G69+H69)+(F69*I69)+(F69*J69)),2)</f>
        <v>0</v>
      </c>
      <c r="L69" s="9"/>
      <c r="M69" s="14">
        <f t="shared" ref="M69" si="84">SUM(K69*L69)</f>
        <v>0</v>
      </c>
      <c r="N69" s="29"/>
    </row>
    <row r="70" spans="1:14" x14ac:dyDescent="0.25">
      <c r="A70" s="88">
        <f t="shared" si="49"/>
        <v>41</v>
      </c>
      <c r="B70" s="1"/>
      <c r="C70" s="1"/>
      <c r="D70" s="2"/>
      <c r="E70" s="13">
        <f t="shared" si="3"/>
        <v>0</v>
      </c>
      <c r="F70" s="14">
        <f t="shared" ref="F70" si="85">IF(E70-D70&gt;0,E70-D70,0)</f>
        <v>0</v>
      </c>
      <c r="G70" s="14">
        <f t="shared" ref="G70" si="86">F70*0.062</f>
        <v>0</v>
      </c>
      <c r="H70" s="14">
        <f t="shared" ref="H70" si="87">F70*0.0145</f>
        <v>0</v>
      </c>
      <c r="I70" s="7"/>
      <c r="J70" s="11"/>
      <c r="K70" s="14">
        <f t="shared" si="4"/>
        <v>0</v>
      </c>
      <c r="L70" s="9"/>
      <c r="M70" s="14">
        <f t="shared" ref="M70" si="88">SUM(K70*L70)</f>
        <v>0</v>
      </c>
      <c r="N70" s="29"/>
    </row>
    <row r="71" spans="1:14" x14ac:dyDescent="0.25">
      <c r="A71" s="88">
        <f t="shared" si="49"/>
        <v>42</v>
      </c>
      <c r="B71" s="1"/>
      <c r="C71" s="1"/>
      <c r="D71" s="2"/>
      <c r="E71" s="13">
        <f t="shared" ref="E71" si="89">IF($C$8="25 or less",IF(D71&lt;11,0,IF(AND(D71&gt;=11,D71&lt;=11.81),D71+1,IF(AND(D71&gt;=11.82,D71&lt;=12.8),12.81,0))),IF($C$8="26 or more",IF(D71&lt;12,0,IF(AND(D71&gt;=12,D71&lt;=12.81),D71+1,IF(AND(D71&gt;=12.82,D71&lt;=13.8),13.81,0))),0))</f>
        <v>0</v>
      </c>
      <c r="F71" s="14">
        <f t="shared" si="45"/>
        <v>0</v>
      </c>
      <c r="G71" s="14">
        <f t="shared" si="46"/>
        <v>0</v>
      </c>
      <c r="H71" s="14">
        <f t="shared" si="47"/>
        <v>0</v>
      </c>
      <c r="I71" s="7"/>
      <c r="J71" s="11"/>
      <c r="K71" s="14">
        <f t="shared" ref="K71" si="90">ROUND((SUM(F71+G71+H71)+(F71*I71)+(F71*J71)),2)</f>
        <v>0</v>
      </c>
      <c r="L71" s="9"/>
      <c r="M71" s="14">
        <f t="shared" ref="M71" si="91">SUM(K71*L71)</f>
        <v>0</v>
      </c>
      <c r="N71" s="29"/>
    </row>
    <row r="72" spans="1:14" x14ac:dyDescent="0.25">
      <c r="A72" s="88">
        <f t="shared" si="49"/>
        <v>43</v>
      </c>
      <c r="B72" s="1"/>
      <c r="C72" s="1"/>
      <c r="D72" s="2"/>
      <c r="E72" s="13">
        <f t="shared" si="3"/>
        <v>0</v>
      </c>
      <c r="F72" s="14">
        <f t="shared" ref="F72" si="92">IF(E72-D72&gt;0,E72-D72,0)</f>
        <v>0</v>
      </c>
      <c r="G72" s="14">
        <f t="shared" ref="G72" si="93">F72*0.062</f>
        <v>0</v>
      </c>
      <c r="H72" s="14">
        <f t="shared" ref="H72" si="94">F72*0.0145</f>
        <v>0</v>
      </c>
      <c r="I72" s="7"/>
      <c r="J72" s="11"/>
      <c r="K72" s="14">
        <f t="shared" si="4"/>
        <v>0</v>
      </c>
      <c r="L72" s="9"/>
      <c r="M72" s="14">
        <f t="shared" ref="M72" si="95">SUM(K72*L72)</f>
        <v>0</v>
      </c>
      <c r="N72" s="29"/>
    </row>
    <row r="73" spans="1:14" x14ac:dyDescent="0.25">
      <c r="A73" s="88">
        <f t="shared" si="49"/>
        <v>44</v>
      </c>
      <c r="B73" s="1"/>
      <c r="C73" s="1"/>
      <c r="D73" s="2"/>
      <c r="E73" s="13">
        <f t="shared" ref="E73" si="96">IF($C$8="25 or less",IF(D73&lt;11,0,IF(AND(D73&gt;=11,D73&lt;=11.81),D73+1,IF(AND(D73&gt;=11.82,D73&lt;=12.8),12.81,0))),IF($C$8="26 or more",IF(D73&lt;12,0,IF(AND(D73&gt;=12,D73&lt;=12.81),D73+1,IF(AND(D73&gt;=12.82,D73&lt;=13.8),13.81,0))),0))</f>
        <v>0</v>
      </c>
      <c r="F73" s="14">
        <f t="shared" si="45"/>
        <v>0</v>
      </c>
      <c r="G73" s="14">
        <f t="shared" si="46"/>
        <v>0</v>
      </c>
      <c r="H73" s="14">
        <f t="shared" si="47"/>
        <v>0</v>
      </c>
      <c r="I73" s="7"/>
      <c r="J73" s="11"/>
      <c r="K73" s="14">
        <f t="shared" ref="K73" si="97">ROUND((SUM(F73+G73+H73)+(F73*I73)+(F73*J73)),2)</f>
        <v>0</v>
      </c>
      <c r="L73" s="9"/>
      <c r="M73" s="14">
        <f t="shared" ref="M73" si="98">SUM(K73*L73)</f>
        <v>0</v>
      </c>
      <c r="N73" s="29"/>
    </row>
    <row r="74" spans="1:14" x14ac:dyDescent="0.25">
      <c r="A74" s="88">
        <f t="shared" si="49"/>
        <v>45</v>
      </c>
      <c r="B74" s="1"/>
      <c r="C74" s="1"/>
      <c r="D74" s="2"/>
      <c r="E74" s="13">
        <f t="shared" si="3"/>
        <v>0</v>
      </c>
      <c r="F74" s="14">
        <f t="shared" ref="F74" si="99">IF(E74-D74&gt;0,E74-D74,0)</f>
        <v>0</v>
      </c>
      <c r="G74" s="14">
        <f t="shared" ref="G74" si="100">F74*0.062</f>
        <v>0</v>
      </c>
      <c r="H74" s="14">
        <f t="shared" ref="H74" si="101">F74*0.0145</f>
        <v>0</v>
      </c>
      <c r="I74" s="7"/>
      <c r="J74" s="11"/>
      <c r="K74" s="14">
        <f t="shared" si="4"/>
        <v>0</v>
      </c>
      <c r="L74" s="9"/>
      <c r="M74" s="14">
        <f t="shared" ref="M74" si="102">SUM(K74*L74)</f>
        <v>0</v>
      </c>
      <c r="N74" s="29"/>
    </row>
    <row r="75" spans="1:14" x14ac:dyDescent="0.25">
      <c r="A75" s="88">
        <f t="shared" si="49"/>
        <v>46</v>
      </c>
      <c r="B75" s="1"/>
      <c r="C75" s="1"/>
      <c r="D75" s="2"/>
      <c r="E75" s="13">
        <f t="shared" ref="E75" si="103">IF($C$8="25 or less",IF(D75&lt;11,0,IF(AND(D75&gt;=11,D75&lt;=11.81),D75+1,IF(AND(D75&gt;=11.82,D75&lt;=12.8),12.81,0))),IF($C$8="26 or more",IF(D75&lt;12,0,IF(AND(D75&gt;=12,D75&lt;=12.81),D75+1,IF(AND(D75&gt;=12.82,D75&lt;=13.8),13.81,0))),0))</f>
        <v>0</v>
      </c>
      <c r="F75" s="14">
        <f t="shared" si="45"/>
        <v>0</v>
      </c>
      <c r="G75" s="14">
        <f t="shared" si="46"/>
        <v>0</v>
      </c>
      <c r="H75" s="14">
        <f t="shared" si="47"/>
        <v>0</v>
      </c>
      <c r="I75" s="7"/>
      <c r="J75" s="11"/>
      <c r="K75" s="14">
        <f t="shared" ref="K75" si="104">ROUND((SUM(F75+G75+H75)+(F75*I75)+(F75*J75)),2)</f>
        <v>0</v>
      </c>
      <c r="L75" s="9"/>
      <c r="M75" s="14">
        <f t="shared" ref="M75" si="105">SUM(K75*L75)</f>
        <v>0</v>
      </c>
      <c r="N75" s="29"/>
    </row>
    <row r="76" spans="1:14" x14ac:dyDescent="0.25">
      <c r="A76" s="88">
        <f t="shared" si="49"/>
        <v>47</v>
      </c>
      <c r="B76" s="1"/>
      <c r="C76" s="1"/>
      <c r="D76" s="2"/>
      <c r="E76" s="13">
        <f t="shared" si="3"/>
        <v>0</v>
      </c>
      <c r="F76" s="14">
        <f t="shared" ref="F76" si="106">IF(E76-D76&gt;0,E76-D76,0)</f>
        <v>0</v>
      </c>
      <c r="G76" s="14">
        <f t="shared" ref="G76" si="107">F76*0.062</f>
        <v>0</v>
      </c>
      <c r="H76" s="14">
        <f t="shared" ref="H76" si="108">F76*0.0145</f>
        <v>0</v>
      </c>
      <c r="I76" s="7"/>
      <c r="J76" s="11"/>
      <c r="K76" s="14">
        <f t="shared" si="4"/>
        <v>0</v>
      </c>
      <c r="L76" s="9"/>
      <c r="M76" s="14">
        <f t="shared" ref="M76" si="109">SUM(K76*L76)</f>
        <v>0</v>
      </c>
      <c r="N76" s="29"/>
    </row>
    <row r="77" spans="1:14" x14ac:dyDescent="0.25">
      <c r="A77" s="88">
        <f t="shared" si="49"/>
        <v>48</v>
      </c>
      <c r="B77" s="1"/>
      <c r="C77" s="1"/>
      <c r="D77" s="2"/>
      <c r="E77" s="13">
        <f t="shared" ref="E77" si="110">IF($C$8="25 or less",IF(D77&lt;11,0,IF(AND(D77&gt;=11,D77&lt;=11.81),D77+1,IF(AND(D77&gt;=11.82,D77&lt;=12.8),12.81,0))),IF($C$8="26 or more",IF(D77&lt;12,0,IF(AND(D77&gt;=12,D77&lt;=12.81),D77+1,IF(AND(D77&gt;=12.82,D77&lt;=13.8),13.81,0))),0))</f>
        <v>0</v>
      </c>
      <c r="F77" s="14">
        <f t="shared" si="45"/>
        <v>0</v>
      </c>
      <c r="G77" s="14">
        <f t="shared" si="46"/>
        <v>0</v>
      </c>
      <c r="H77" s="14">
        <f t="shared" si="47"/>
        <v>0</v>
      </c>
      <c r="I77" s="7"/>
      <c r="J77" s="11"/>
      <c r="K77" s="14">
        <f t="shared" ref="K77" si="111">ROUND((SUM(F77+G77+H77)+(F77*I77)+(F77*J77)),2)</f>
        <v>0</v>
      </c>
      <c r="L77" s="9"/>
      <c r="M77" s="14">
        <f t="shared" ref="M77" si="112">SUM(K77*L77)</f>
        <v>0</v>
      </c>
      <c r="N77" s="29"/>
    </row>
    <row r="78" spans="1:14" x14ac:dyDescent="0.25">
      <c r="A78" s="88">
        <f t="shared" si="49"/>
        <v>49</v>
      </c>
      <c r="B78" s="1"/>
      <c r="C78" s="1"/>
      <c r="D78" s="2"/>
      <c r="E78" s="13">
        <f t="shared" si="3"/>
        <v>0</v>
      </c>
      <c r="F78" s="14">
        <f t="shared" ref="F78" si="113">IF(E78-D78&gt;0,E78-D78,0)</f>
        <v>0</v>
      </c>
      <c r="G78" s="14">
        <f t="shared" ref="G78" si="114">F78*0.062</f>
        <v>0</v>
      </c>
      <c r="H78" s="14">
        <f t="shared" ref="H78" si="115">F78*0.0145</f>
        <v>0</v>
      </c>
      <c r="I78" s="7"/>
      <c r="J78" s="11"/>
      <c r="K78" s="14">
        <f t="shared" si="4"/>
        <v>0</v>
      </c>
      <c r="L78" s="9"/>
      <c r="M78" s="14">
        <f t="shared" ref="M78" si="116">SUM(K78*L78)</f>
        <v>0</v>
      </c>
      <c r="N78" s="29"/>
    </row>
    <row r="79" spans="1:14" x14ac:dyDescent="0.25">
      <c r="A79" s="88">
        <f t="shared" si="49"/>
        <v>50</v>
      </c>
      <c r="B79" s="1"/>
      <c r="C79" s="1"/>
      <c r="D79" s="2"/>
      <c r="E79" s="13">
        <f t="shared" ref="E79" si="117">IF($C$8="25 or less",IF(D79&lt;11,0,IF(AND(D79&gt;=11,D79&lt;=11.81),D79+1,IF(AND(D79&gt;=11.82,D79&lt;=12.8),12.81,0))),IF($C$8="26 or more",IF(D79&lt;12,0,IF(AND(D79&gt;=12,D79&lt;=12.81),D79+1,IF(AND(D79&gt;=12.82,D79&lt;=13.8),13.81,0))),0))</f>
        <v>0</v>
      </c>
      <c r="F79" s="14">
        <f t="shared" si="45"/>
        <v>0</v>
      </c>
      <c r="G79" s="14">
        <f t="shared" si="46"/>
        <v>0</v>
      </c>
      <c r="H79" s="14">
        <f t="shared" si="47"/>
        <v>0</v>
      </c>
      <c r="I79" s="7"/>
      <c r="J79" s="11"/>
      <c r="K79" s="14">
        <f t="shared" ref="K79" si="118">ROUND((SUM(F79+G79+H79)+(F79*I79)+(F79*J79)),2)</f>
        <v>0</v>
      </c>
      <c r="L79" s="9"/>
      <c r="M79" s="14">
        <f t="shared" ref="M79" si="119">SUM(K79*L79)</f>
        <v>0</v>
      </c>
      <c r="N79" s="29"/>
    </row>
    <row r="80" spans="1:14" x14ac:dyDescent="0.25">
      <c r="A80" s="88">
        <f t="shared" si="49"/>
        <v>51</v>
      </c>
      <c r="B80" s="1"/>
      <c r="C80" s="1"/>
      <c r="D80" s="2"/>
      <c r="E80" s="13">
        <f t="shared" si="3"/>
        <v>0</v>
      </c>
      <c r="F80" s="14">
        <f t="shared" ref="F80" si="120">IF(E80-D80&gt;0,E80-D80,0)</f>
        <v>0</v>
      </c>
      <c r="G80" s="14">
        <f t="shared" ref="G80" si="121">F80*0.062</f>
        <v>0</v>
      </c>
      <c r="H80" s="14">
        <f t="shared" ref="H80" si="122">F80*0.0145</f>
        <v>0</v>
      </c>
      <c r="I80" s="7"/>
      <c r="J80" s="11"/>
      <c r="K80" s="14">
        <f t="shared" si="4"/>
        <v>0</v>
      </c>
      <c r="L80" s="9"/>
      <c r="M80" s="14">
        <f t="shared" ref="M80" si="123">SUM(K80*L80)</f>
        <v>0</v>
      </c>
      <c r="N80" s="29"/>
    </row>
    <row r="81" spans="1:14" x14ac:dyDescent="0.25">
      <c r="A81" s="88">
        <f t="shared" si="49"/>
        <v>52</v>
      </c>
      <c r="B81" s="1"/>
      <c r="C81" s="1"/>
      <c r="D81" s="2"/>
      <c r="E81" s="13">
        <f t="shared" ref="E81" si="124">IF($C$8="25 or less",IF(D81&lt;11,0,IF(AND(D81&gt;=11,D81&lt;=11.81),D81+1,IF(AND(D81&gt;=11.82,D81&lt;=12.8),12.81,0))),IF($C$8="26 or more",IF(D81&lt;12,0,IF(AND(D81&gt;=12,D81&lt;=12.81),D81+1,IF(AND(D81&gt;=12.82,D81&lt;=13.8),13.81,0))),0))</f>
        <v>0</v>
      </c>
      <c r="F81" s="14">
        <f t="shared" si="45"/>
        <v>0</v>
      </c>
      <c r="G81" s="14">
        <f t="shared" si="46"/>
        <v>0</v>
      </c>
      <c r="H81" s="14">
        <f t="shared" si="47"/>
        <v>0</v>
      </c>
      <c r="I81" s="7"/>
      <c r="J81" s="11"/>
      <c r="K81" s="14">
        <f t="shared" ref="K81" si="125">ROUND((SUM(F81+G81+H81)+(F81*I81)+(F81*J81)),2)</f>
        <v>0</v>
      </c>
      <c r="L81" s="9"/>
      <c r="M81" s="14">
        <f t="shared" ref="M81" si="126">SUM(K81*L81)</f>
        <v>0</v>
      </c>
      <c r="N81" s="29"/>
    </row>
    <row r="82" spans="1:14" x14ac:dyDescent="0.25">
      <c r="A82" s="88">
        <f t="shared" si="49"/>
        <v>53</v>
      </c>
      <c r="B82" s="1"/>
      <c r="C82" s="1"/>
      <c r="D82" s="2"/>
      <c r="E82" s="13">
        <f t="shared" si="3"/>
        <v>0</v>
      </c>
      <c r="F82" s="14">
        <f t="shared" ref="F82" si="127">IF(E82-D82&gt;0,E82-D82,0)</f>
        <v>0</v>
      </c>
      <c r="G82" s="14">
        <f t="shared" ref="G82" si="128">F82*0.062</f>
        <v>0</v>
      </c>
      <c r="H82" s="14">
        <f t="shared" ref="H82" si="129">F82*0.0145</f>
        <v>0</v>
      </c>
      <c r="I82" s="7"/>
      <c r="J82" s="11"/>
      <c r="K82" s="14">
        <f t="shared" si="4"/>
        <v>0</v>
      </c>
      <c r="L82" s="9"/>
      <c r="M82" s="14">
        <f t="shared" ref="M82" si="130">SUM(K82*L82)</f>
        <v>0</v>
      </c>
      <c r="N82" s="29"/>
    </row>
    <row r="83" spans="1:14" x14ac:dyDescent="0.25">
      <c r="A83" s="88">
        <f t="shared" si="49"/>
        <v>54</v>
      </c>
      <c r="B83" s="1"/>
      <c r="C83" s="1"/>
      <c r="D83" s="2"/>
      <c r="E83" s="13">
        <f t="shared" ref="E83" si="131">IF($C$8="25 or less",IF(D83&lt;11,0,IF(AND(D83&gt;=11,D83&lt;=11.81),D83+1,IF(AND(D83&gt;=11.82,D83&lt;=12.8),12.81,0))),IF($C$8="26 or more",IF(D83&lt;12,0,IF(AND(D83&gt;=12,D83&lt;=12.81),D83+1,IF(AND(D83&gt;=12.82,D83&lt;=13.8),13.81,0))),0))</f>
        <v>0</v>
      </c>
      <c r="F83" s="14">
        <f t="shared" si="45"/>
        <v>0</v>
      </c>
      <c r="G83" s="14">
        <f t="shared" si="46"/>
        <v>0</v>
      </c>
      <c r="H83" s="14">
        <f t="shared" si="47"/>
        <v>0</v>
      </c>
      <c r="I83" s="7"/>
      <c r="J83" s="11"/>
      <c r="K83" s="14">
        <f t="shared" ref="K83" si="132">ROUND((SUM(F83+G83+H83)+(F83*I83)+(F83*J83)),2)</f>
        <v>0</v>
      </c>
      <c r="L83" s="9"/>
      <c r="M83" s="14">
        <f t="shared" ref="M83" si="133">SUM(K83*L83)</f>
        <v>0</v>
      </c>
      <c r="N83" s="29"/>
    </row>
    <row r="84" spans="1:14" x14ac:dyDescent="0.25">
      <c r="A84" s="88">
        <f t="shared" si="49"/>
        <v>55</v>
      </c>
      <c r="B84" s="1"/>
      <c r="C84" s="1"/>
      <c r="D84" s="2"/>
      <c r="E84" s="13">
        <f t="shared" si="3"/>
        <v>0</v>
      </c>
      <c r="F84" s="14">
        <f t="shared" ref="F84" si="134">IF(E84-D84&gt;0,E84-D84,0)</f>
        <v>0</v>
      </c>
      <c r="G84" s="14">
        <f t="shared" ref="G84" si="135">F84*0.062</f>
        <v>0</v>
      </c>
      <c r="H84" s="14">
        <f t="shared" ref="H84" si="136">F84*0.0145</f>
        <v>0</v>
      </c>
      <c r="I84" s="7"/>
      <c r="J84" s="11"/>
      <c r="K84" s="14">
        <f t="shared" si="4"/>
        <v>0</v>
      </c>
      <c r="L84" s="9"/>
      <c r="M84" s="14">
        <f t="shared" ref="M84" si="137">SUM(K84*L84)</f>
        <v>0</v>
      </c>
      <c r="N84" s="29"/>
    </row>
    <row r="85" spans="1:14" x14ac:dyDescent="0.25">
      <c r="A85" s="88">
        <f t="shared" si="49"/>
        <v>56</v>
      </c>
      <c r="B85" s="1"/>
      <c r="C85" s="1"/>
      <c r="D85" s="2"/>
      <c r="E85" s="13">
        <f t="shared" ref="E85" si="138">IF($C$8="25 or less",IF(D85&lt;11,0,IF(AND(D85&gt;=11,D85&lt;=11.81),D85+1,IF(AND(D85&gt;=11.82,D85&lt;=12.8),12.81,0))),IF($C$8="26 or more",IF(D85&lt;12,0,IF(AND(D85&gt;=12,D85&lt;=12.81),D85+1,IF(AND(D85&gt;=12.82,D85&lt;=13.8),13.81,0))),0))</f>
        <v>0</v>
      </c>
      <c r="F85" s="14">
        <f t="shared" si="45"/>
        <v>0</v>
      </c>
      <c r="G85" s="14">
        <f t="shared" si="46"/>
        <v>0</v>
      </c>
      <c r="H85" s="14">
        <f t="shared" si="47"/>
        <v>0</v>
      </c>
      <c r="I85" s="7"/>
      <c r="J85" s="11"/>
      <c r="K85" s="14">
        <f t="shared" ref="K85" si="139">ROUND((SUM(F85+G85+H85)+(F85*I85)+(F85*J85)),2)</f>
        <v>0</v>
      </c>
      <c r="L85" s="9"/>
      <c r="M85" s="14">
        <f t="shared" ref="M85" si="140">SUM(K85*L85)</f>
        <v>0</v>
      </c>
      <c r="N85" s="29"/>
    </row>
    <row r="86" spans="1:14" x14ac:dyDescent="0.25">
      <c r="A86" s="88">
        <f t="shared" si="49"/>
        <v>57</v>
      </c>
      <c r="B86" s="1"/>
      <c r="C86" s="1"/>
      <c r="D86" s="2"/>
      <c r="E86" s="13">
        <f t="shared" si="3"/>
        <v>0</v>
      </c>
      <c r="F86" s="14">
        <f t="shared" ref="F86" si="141">IF(E86-D86&gt;0,E86-D86,0)</f>
        <v>0</v>
      </c>
      <c r="G86" s="14">
        <f t="shared" ref="G86" si="142">F86*0.062</f>
        <v>0</v>
      </c>
      <c r="H86" s="14">
        <f t="shared" ref="H86" si="143">F86*0.0145</f>
        <v>0</v>
      </c>
      <c r="I86" s="7"/>
      <c r="J86" s="11"/>
      <c r="K86" s="14">
        <f t="shared" si="4"/>
        <v>0</v>
      </c>
      <c r="L86" s="9"/>
      <c r="M86" s="14">
        <f t="shared" ref="M86" si="144">SUM(K86*L86)</f>
        <v>0</v>
      </c>
      <c r="N86" s="29"/>
    </row>
    <row r="87" spans="1:14" x14ac:dyDescent="0.25">
      <c r="A87" s="88">
        <f t="shared" si="49"/>
        <v>58</v>
      </c>
      <c r="B87" s="1"/>
      <c r="C87" s="1"/>
      <c r="D87" s="2"/>
      <c r="E87" s="13">
        <f t="shared" ref="E87" si="145">IF($C$8="25 or less",IF(D87&lt;11,0,IF(AND(D87&gt;=11,D87&lt;=11.81),D87+1,IF(AND(D87&gt;=11.82,D87&lt;=12.8),12.81,0))),IF($C$8="26 or more",IF(D87&lt;12,0,IF(AND(D87&gt;=12,D87&lt;=12.81),D87+1,IF(AND(D87&gt;=12.82,D87&lt;=13.8),13.81,0))),0))</f>
        <v>0</v>
      </c>
      <c r="F87" s="14">
        <f t="shared" si="45"/>
        <v>0</v>
      </c>
      <c r="G87" s="14">
        <f t="shared" si="46"/>
        <v>0</v>
      </c>
      <c r="H87" s="14">
        <f t="shared" si="47"/>
        <v>0</v>
      </c>
      <c r="I87" s="7"/>
      <c r="J87" s="11"/>
      <c r="K87" s="14">
        <f t="shared" ref="K87" si="146">ROUND((SUM(F87+G87+H87)+(F87*I87)+(F87*J87)),2)</f>
        <v>0</v>
      </c>
      <c r="L87" s="9"/>
      <c r="M87" s="14">
        <f t="shared" ref="M87" si="147">SUM(K87*L87)</f>
        <v>0</v>
      </c>
      <c r="N87" s="29"/>
    </row>
    <row r="88" spans="1:14" x14ac:dyDescent="0.25">
      <c r="A88" s="88">
        <f t="shared" si="49"/>
        <v>59</v>
      </c>
      <c r="B88" s="1"/>
      <c r="C88" s="1"/>
      <c r="D88" s="2"/>
      <c r="E88" s="13">
        <f t="shared" si="3"/>
        <v>0</v>
      </c>
      <c r="F88" s="14">
        <f t="shared" ref="F88" si="148">IF(E88-D88&gt;0,E88-D88,0)</f>
        <v>0</v>
      </c>
      <c r="G88" s="14">
        <f t="shared" ref="G88" si="149">F88*0.062</f>
        <v>0</v>
      </c>
      <c r="H88" s="14">
        <f t="shared" ref="H88" si="150">F88*0.0145</f>
        <v>0</v>
      </c>
      <c r="I88" s="7"/>
      <c r="J88" s="11"/>
      <c r="K88" s="14">
        <f t="shared" si="4"/>
        <v>0</v>
      </c>
      <c r="L88" s="9"/>
      <c r="M88" s="14">
        <f t="shared" ref="M88" si="151">SUM(K88*L88)</f>
        <v>0</v>
      </c>
      <c r="N88" s="29"/>
    </row>
    <row r="89" spans="1:14" x14ac:dyDescent="0.25">
      <c r="A89" s="88">
        <f t="shared" si="49"/>
        <v>60</v>
      </c>
      <c r="B89" s="1"/>
      <c r="C89" s="1"/>
      <c r="D89" s="2"/>
      <c r="E89" s="13">
        <f t="shared" ref="E89" si="152">IF($C$8="25 or less",IF(D89&lt;11,0,IF(AND(D89&gt;=11,D89&lt;=11.81),D89+1,IF(AND(D89&gt;=11.82,D89&lt;=12.8),12.81,0))),IF($C$8="26 or more",IF(D89&lt;12,0,IF(AND(D89&gt;=12,D89&lt;=12.81),D89+1,IF(AND(D89&gt;=12.82,D89&lt;=13.8),13.81,0))),0))</f>
        <v>0</v>
      </c>
      <c r="F89" s="14">
        <f t="shared" si="45"/>
        <v>0</v>
      </c>
      <c r="G89" s="14">
        <f t="shared" si="46"/>
        <v>0</v>
      </c>
      <c r="H89" s="14">
        <f t="shared" si="47"/>
        <v>0</v>
      </c>
      <c r="I89" s="7"/>
      <c r="J89" s="11"/>
      <c r="K89" s="14">
        <f t="shared" ref="K89" si="153">ROUND((SUM(F89+G89+H89)+(F89*I89)+(F89*J89)),2)</f>
        <v>0</v>
      </c>
      <c r="L89" s="9"/>
      <c r="M89" s="14">
        <f t="shared" ref="M89" si="154">SUM(K89*L89)</f>
        <v>0</v>
      </c>
      <c r="N89" s="29"/>
    </row>
    <row r="90" spans="1:14" x14ac:dyDescent="0.25">
      <c r="A90" s="88">
        <f t="shared" si="49"/>
        <v>61</v>
      </c>
      <c r="B90" s="1"/>
      <c r="C90" s="1"/>
      <c r="D90" s="2"/>
      <c r="E90" s="13">
        <f t="shared" si="3"/>
        <v>0</v>
      </c>
      <c r="F90" s="14">
        <f t="shared" ref="F90" si="155">IF(E90-D90&gt;0,E90-D90,0)</f>
        <v>0</v>
      </c>
      <c r="G90" s="14">
        <f t="shared" ref="G90" si="156">F90*0.062</f>
        <v>0</v>
      </c>
      <c r="H90" s="14">
        <f t="shared" ref="H90" si="157">F90*0.0145</f>
        <v>0</v>
      </c>
      <c r="I90" s="7"/>
      <c r="J90" s="11"/>
      <c r="K90" s="14">
        <f t="shared" si="4"/>
        <v>0</v>
      </c>
      <c r="L90" s="9"/>
      <c r="M90" s="14">
        <f t="shared" ref="M90" si="158">SUM(K90*L90)</f>
        <v>0</v>
      </c>
      <c r="N90" s="29"/>
    </row>
    <row r="91" spans="1:14" x14ac:dyDescent="0.25">
      <c r="A91" s="88">
        <f t="shared" si="49"/>
        <v>62</v>
      </c>
      <c r="B91" s="1"/>
      <c r="C91" s="1"/>
      <c r="D91" s="2"/>
      <c r="E91" s="13">
        <f t="shared" ref="E91" si="159">IF($C$8="25 or less",IF(D91&lt;11,0,IF(AND(D91&gt;=11,D91&lt;=11.81),D91+1,IF(AND(D91&gt;=11.82,D91&lt;=12.8),12.81,0))),IF($C$8="26 or more",IF(D91&lt;12,0,IF(AND(D91&gt;=12,D91&lt;=12.81),D91+1,IF(AND(D91&gt;=12.82,D91&lt;=13.8),13.81,0))),0))</f>
        <v>0</v>
      </c>
      <c r="F91" s="14">
        <f t="shared" si="45"/>
        <v>0</v>
      </c>
      <c r="G91" s="14">
        <f t="shared" si="46"/>
        <v>0</v>
      </c>
      <c r="H91" s="14">
        <f t="shared" si="47"/>
        <v>0</v>
      </c>
      <c r="I91" s="7"/>
      <c r="J91" s="11"/>
      <c r="K91" s="14">
        <f t="shared" ref="K91" si="160">ROUND((SUM(F91+G91+H91)+(F91*I91)+(F91*J91)),2)</f>
        <v>0</v>
      </c>
      <c r="L91" s="9"/>
      <c r="M91" s="14">
        <f t="shared" ref="M91" si="161">SUM(K91*L91)</f>
        <v>0</v>
      </c>
      <c r="N91" s="29"/>
    </row>
    <row r="92" spans="1:14" x14ac:dyDescent="0.25">
      <c r="A92" s="88">
        <f t="shared" si="49"/>
        <v>63</v>
      </c>
      <c r="B92" s="1"/>
      <c r="C92" s="1"/>
      <c r="D92" s="2"/>
      <c r="E92" s="13">
        <f t="shared" si="3"/>
        <v>0</v>
      </c>
      <c r="F92" s="14">
        <f t="shared" ref="F92" si="162">IF(E92-D92&gt;0,E92-D92,0)</f>
        <v>0</v>
      </c>
      <c r="G92" s="14">
        <f t="shared" ref="G92" si="163">F92*0.062</f>
        <v>0</v>
      </c>
      <c r="H92" s="14">
        <f t="shared" ref="H92" si="164">F92*0.0145</f>
        <v>0</v>
      </c>
      <c r="I92" s="7"/>
      <c r="J92" s="11"/>
      <c r="K92" s="14">
        <f t="shared" si="4"/>
        <v>0</v>
      </c>
      <c r="L92" s="9"/>
      <c r="M92" s="14">
        <f t="shared" ref="M92" si="165">SUM(K92*L92)</f>
        <v>0</v>
      </c>
      <c r="N92" s="29"/>
    </row>
    <row r="93" spans="1:14" x14ac:dyDescent="0.25">
      <c r="A93" s="88">
        <f t="shared" si="49"/>
        <v>64</v>
      </c>
      <c r="B93" s="1"/>
      <c r="C93" s="1"/>
      <c r="D93" s="2"/>
      <c r="E93" s="13">
        <f t="shared" ref="E93" si="166">IF($C$8="25 or less",IF(D93&lt;11,0,IF(AND(D93&gt;=11,D93&lt;=11.81),D93+1,IF(AND(D93&gt;=11.82,D93&lt;=12.8),12.81,0))),IF($C$8="26 or more",IF(D93&lt;12,0,IF(AND(D93&gt;=12,D93&lt;=12.81),D93+1,IF(AND(D93&gt;=12.82,D93&lt;=13.8),13.81,0))),0))</f>
        <v>0</v>
      </c>
      <c r="F93" s="14">
        <f t="shared" si="45"/>
        <v>0</v>
      </c>
      <c r="G93" s="14">
        <f t="shared" si="46"/>
        <v>0</v>
      </c>
      <c r="H93" s="14">
        <f t="shared" si="47"/>
        <v>0</v>
      </c>
      <c r="I93" s="7"/>
      <c r="J93" s="11"/>
      <c r="K93" s="14">
        <f t="shared" ref="K93" si="167">ROUND((SUM(F93+G93+H93)+(F93*I93)+(F93*J93)),2)</f>
        <v>0</v>
      </c>
      <c r="L93" s="9"/>
      <c r="M93" s="14">
        <f t="shared" ref="M93" si="168">SUM(K93*L93)</f>
        <v>0</v>
      </c>
      <c r="N93" s="29"/>
    </row>
    <row r="94" spans="1:14" x14ac:dyDescent="0.25">
      <c r="A94" s="88">
        <f t="shared" si="49"/>
        <v>65</v>
      </c>
      <c r="B94" s="1"/>
      <c r="C94" s="1"/>
      <c r="D94" s="2"/>
      <c r="E94" s="13">
        <f t="shared" si="3"/>
        <v>0</v>
      </c>
      <c r="F94" s="14">
        <f t="shared" ref="F94" si="169">IF(E94-D94&gt;0,E94-D94,0)</f>
        <v>0</v>
      </c>
      <c r="G94" s="14">
        <f t="shared" ref="G94" si="170">F94*0.062</f>
        <v>0</v>
      </c>
      <c r="H94" s="14">
        <f t="shared" ref="H94" si="171">F94*0.0145</f>
        <v>0</v>
      </c>
      <c r="I94" s="7"/>
      <c r="J94" s="11"/>
      <c r="K94" s="14">
        <f t="shared" si="4"/>
        <v>0</v>
      </c>
      <c r="L94" s="9"/>
      <c r="M94" s="14">
        <f t="shared" ref="M94" si="172">SUM(K94*L94)</f>
        <v>0</v>
      </c>
      <c r="N94" s="29"/>
    </row>
    <row r="95" spans="1:14" x14ac:dyDescent="0.25">
      <c r="A95" s="88">
        <f t="shared" si="49"/>
        <v>66</v>
      </c>
      <c r="B95" s="1"/>
      <c r="C95" s="1"/>
      <c r="D95" s="2"/>
      <c r="E95" s="13">
        <f t="shared" ref="E95" si="173">IF($C$8="25 or less",IF(D95&lt;11,0,IF(AND(D95&gt;=11,D95&lt;=11.81),D95+1,IF(AND(D95&gt;=11.82,D95&lt;=12.8),12.81,0))),IF($C$8="26 or more",IF(D95&lt;12,0,IF(AND(D95&gt;=12,D95&lt;=12.81),D95+1,IF(AND(D95&gt;=12.82,D95&lt;=13.8),13.81,0))),0))</f>
        <v>0</v>
      </c>
      <c r="F95" s="14">
        <f t="shared" si="45"/>
        <v>0</v>
      </c>
      <c r="G95" s="14">
        <f t="shared" si="46"/>
        <v>0</v>
      </c>
      <c r="H95" s="14">
        <f t="shared" si="47"/>
        <v>0</v>
      </c>
      <c r="I95" s="7"/>
      <c r="J95" s="11"/>
      <c r="K95" s="14">
        <f t="shared" ref="K95" si="174">ROUND((SUM(F95+G95+H95)+(F95*I95)+(F95*J95)),2)</f>
        <v>0</v>
      </c>
      <c r="L95" s="9"/>
      <c r="M95" s="14">
        <f t="shared" ref="M95" si="175">SUM(K95*L95)</f>
        <v>0</v>
      </c>
      <c r="N95" s="29"/>
    </row>
    <row r="96" spans="1:14" x14ac:dyDescent="0.25">
      <c r="A96" s="88">
        <f t="shared" si="49"/>
        <v>67</v>
      </c>
      <c r="B96" s="1"/>
      <c r="C96" s="1"/>
      <c r="D96" s="2"/>
      <c r="E96" s="13">
        <f t="shared" si="3"/>
        <v>0</v>
      </c>
      <c r="F96" s="14">
        <f t="shared" ref="F96" si="176">IF(E96-D96&gt;0,E96-D96,0)</f>
        <v>0</v>
      </c>
      <c r="G96" s="14">
        <f t="shared" ref="G96" si="177">F96*0.062</f>
        <v>0</v>
      </c>
      <c r="H96" s="14">
        <f t="shared" ref="H96" si="178">F96*0.0145</f>
        <v>0</v>
      </c>
      <c r="I96" s="7"/>
      <c r="J96" s="11"/>
      <c r="K96" s="14">
        <f t="shared" si="4"/>
        <v>0</v>
      </c>
      <c r="L96" s="9"/>
      <c r="M96" s="14">
        <f t="shared" ref="M96" si="179">SUM(K96*L96)</f>
        <v>0</v>
      </c>
      <c r="N96" s="29"/>
    </row>
    <row r="97" spans="1:14" x14ac:dyDescent="0.25">
      <c r="A97" s="88">
        <f t="shared" si="49"/>
        <v>68</v>
      </c>
      <c r="B97" s="1"/>
      <c r="C97" s="1"/>
      <c r="D97" s="2"/>
      <c r="E97" s="13">
        <f t="shared" ref="E97" si="180">IF($C$8="25 or less",IF(D97&lt;11,0,IF(AND(D97&gt;=11,D97&lt;=11.81),D97+1,IF(AND(D97&gt;=11.82,D97&lt;=12.8),12.81,0))),IF($C$8="26 or more",IF(D97&lt;12,0,IF(AND(D97&gt;=12,D97&lt;=12.81),D97+1,IF(AND(D97&gt;=12.82,D97&lt;=13.8),13.81,0))),0))</f>
        <v>0</v>
      </c>
      <c r="F97" s="14">
        <f t="shared" si="45"/>
        <v>0</v>
      </c>
      <c r="G97" s="14">
        <f t="shared" si="46"/>
        <v>0</v>
      </c>
      <c r="H97" s="14">
        <f t="shared" si="47"/>
        <v>0</v>
      </c>
      <c r="I97" s="7"/>
      <c r="J97" s="11"/>
      <c r="K97" s="14">
        <f t="shared" ref="K97" si="181">ROUND((SUM(F97+G97+H97)+(F97*I97)+(F97*J97)),2)</f>
        <v>0</v>
      </c>
      <c r="L97" s="9"/>
      <c r="M97" s="14">
        <f t="shared" ref="M97" si="182">SUM(K97*L97)</f>
        <v>0</v>
      </c>
      <c r="N97" s="29"/>
    </row>
    <row r="98" spans="1:14" x14ac:dyDescent="0.25">
      <c r="A98" s="88">
        <f t="shared" si="49"/>
        <v>69</v>
      </c>
      <c r="B98" s="1"/>
      <c r="C98" s="1"/>
      <c r="D98" s="2"/>
      <c r="E98" s="13">
        <f t="shared" si="3"/>
        <v>0</v>
      </c>
      <c r="F98" s="14">
        <f t="shared" ref="F98" si="183">IF(E98-D98&gt;0,E98-D98,0)</f>
        <v>0</v>
      </c>
      <c r="G98" s="14">
        <f t="shared" ref="G98" si="184">F98*0.062</f>
        <v>0</v>
      </c>
      <c r="H98" s="14">
        <f t="shared" ref="H98" si="185">F98*0.0145</f>
        <v>0</v>
      </c>
      <c r="I98" s="7"/>
      <c r="J98" s="11"/>
      <c r="K98" s="14">
        <f t="shared" si="4"/>
        <v>0</v>
      </c>
      <c r="L98" s="9"/>
      <c r="M98" s="14">
        <f t="shared" ref="M98" si="186">SUM(K98*L98)</f>
        <v>0</v>
      </c>
      <c r="N98" s="29"/>
    </row>
    <row r="99" spans="1:14" x14ac:dyDescent="0.25">
      <c r="A99" s="88">
        <f t="shared" si="49"/>
        <v>70</v>
      </c>
      <c r="B99" s="1"/>
      <c r="C99" s="1"/>
      <c r="D99" s="2"/>
      <c r="E99" s="13">
        <f t="shared" ref="E99" si="187">IF($C$8="25 or less",IF(D99&lt;11,0,IF(AND(D99&gt;=11,D99&lt;=11.81),D99+1,IF(AND(D99&gt;=11.82,D99&lt;=12.8),12.81,0))),IF($C$8="26 or more",IF(D99&lt;12,0,IF(AND(D99&gt;=12,D99&lt;=12.81),D99+1,IF(AND(D99&gt;=12.82,D99&lt;=13.8),13.81,0))),0))</f>
        <v>0</v>
      </c>
      <c r="F99" s="14">
        <f t="shared" si="45"/>
        <v>0</v>
      </c>
      <c r="G99" s="14">
        <f t="shared" si="46"/>
        <v>0</v>
      </c>
      <c r="H99" s="14">
        <f t="shared" si="47"/>
        <v>0</v>
      </c>
      <c r="I99" s="7"/>
      <c r="J99" s="11"/>
      <c r="K99" s="14">
        <f t="shared" ref="K99" si="188">ROUND((SUM(F99+G99+H99)+(F99*I99)+(F99*J99)),2)</f>
        <v>0</v>
      </c>
      <c r="L99" s="9"/>
      <c r="M99" s="14">
        <f t="shared" ref="M99" si="189">SUM(K99*L99)</f>
        <v>0</v>
      </c>
      <c r="N99" s="29"/>
    </row>
    <row r="100" spans="1:14" x14ac:dyDescent="0.25">
      <c r="A100" s="88">
        <f t="shared" si="49"/>
        <v>71</v>
      </c>
      <c r="B100" s="1"/>
      <c r="C100" s="1"/>
      <c r="D100" s="2"/>
      <c r="E100" s="13">
        <f t="shared" si="3"/>
        <v>0</v>
      </c>
      <c r="F100" s="14">
        <f t="shared" ref="F100" si="190">IF(E100-D100&gt;0,E100-D100,0)</f>
        <v>0</v>
      </c>
      <c r="G100" s="14">
        <f t="shared" ref="G100" si="191">F100*0.062</f>
        <v>0</v>
      </c>
      <c r="H100" s="14">
        <f t="shared" ref="H100" si="192">F100*0.0145</f>
        <v>0</v>
      </c>
      <c r="I100" s="7"/>
      <c r="J100" s="11"/>
      <c r="K100" s="14">
        <f t="shared" si="4"/>
        <v>0</v>
      </c>
      <c r="L100" s="9"/>
      <c r="M100" s="14">
        <f t="shared" ref="M100" si="193">SUM(K100*L100)</f>
        <v>0</v>
      </c>
      <c r="N100" s="29"/>
    </row>
    <row r="101" spans="1:14" x14ac:dyDescent="0.25">
      <c r="A101" s="88">
        <f t="shared" si="49"/>
        <v>72</v>
      </c>
      <c r="B101" s="1"/>
      <c r="C101" s="1"/>
      <c r="D101" s="2"/>
      <c r="E101" s="13">
        <f t="shared" ref="E101" si="194">IF($C$8="25 or less",IF(D101&lt;11,0,IF(AND(D101&gt;=11,D101&lt;=11.81),D101+1,IF(AND(D101&gt;=11.82,D101&lt;=12.8),12.81,0))),IF($C$8="26 or more",IF(D101&lt;12,0,IF(AND(D101&gt;=12,D101&lt;=12.81),D101+1,IF(AND(D101&gt;=12.82,D101&lt;=13.8),13.81,0))),0))</f>
        <v>0</v>
      </c>
      <c r="F101" s="14">
        <f t="shared" si="45"/>
        <v>0</v>
      </c>
      <c r="G101" s="14">
        <f t="shared" si="46"/>
        <v>0</v>
      </c>
      <c r="H101" s="14">
        <f t="shared" si="47"/>
        <v>0</v>
      </c>
      <c r="I101" s="7"/>
      <c r="J101" s="11"/>
      <c r="K101" s="14">
        <f t="shared" ref="K101" si="195">ROUND((SUM(F101+G101+H101)+(F101*I101)+(F101*J101)),2)</f>
        <v>0</v>
      </c>
      <c r="L101" s="9"/>
      <c r="M101" s="14">
        <f t="shared" ref="M101" si="196">SUM(K101*L101)</f>
        <v>0</v>
      </c>
      <c r="N101" s="29"/>
    </row>
    <row r="102" spans="1:14" x14ac:dyDescent="0.25">
      <c r="A102" s="88">
        <f t="shared" si="49"/>
        <v>73</v>
      </c>
      <c r="B102" s="1"/>
      <c r="C102" s="1"/>
      <c r="D102" s="2"/>
      <c r="E102" s="13">
        <f t="shared" si="3"/>
        <v>0</v>
      </c>
      <c r="F102" s="14">
        <f t="shared" ref="F102" si="197">IF(E102-D102&gt;0,E102-D102,0)</f>
        <v>0</v>
      </c>
      <c r="G102" s="14">
        <f t="shared" ref="G102" si="198">F102*0.062</f>
        <v>0</v>
      </c>
      <c r="H102" s="14">
        <f t="shared" ref="H102" si="199">F102*0.0145</f>
        <v>0</v>
      </c>
      <c r="I102" s="7"/>
      <c r="J102" s="11"/>
      <c r="K102" s="14">
        <f t="shared" si="4"/>
        <v>0</v>
      </c>
      <c r="L102" s="9"/>
      <c r="M102" s="14">
        <f t="shared" ref="M102" si="200">SUM(K102*L102)</f>
        <v>0</v>
      </c>
      <c r="N102" s="29"/>
    </row>
    <row r="103" spans="1:14" x14ac:dyDescent="0.25">
      <c r="A103" s="88">
        <f t="shared" si="49"/>
        <v>74</v>
      </c>
      <c r="B103" s="1"/>
      <c r="C103" s="1"/>
      <c r="D103" s="2"/>
      <c r="E103" s="13">
        <f t="shared" ref="E103" si="201">IF($C$8="25 or less",IF(D103&lt;11,0,IF(AND(D103&gt;=11,D103&lt;=11.81),D103+1,IF(AND(D103&gt;=11.82,D103&lt;=12.8),12.81,0))),IF($C$8="26 or more",IF(D103&lt;12,0,IF(AND(D103&gt;=12,D103&lt;=12.81),D103+1,IF(AND(D103&gt;=12.82,D103&lt;=13.8),13.81,0))),0))</f>
        <v>0</v>
      </c>
      <c r="F103" s="14">
        <f t="shared" si="45"/>
        <v>0</v>
      </c>
      <c r="G103" s="14">
        <f t="shared" si="46"/>
        <v>0</v>
      </c>
      <c r="H103" s="14">
        <f t="shared" si="47"/>
        <v>0</v>
      </c>
      <c r="I103" s="7"/>
      <c r="J103" s="11"/>
      <c r="K103" s="14">
        <f t="shared" ref="K103" si="202">ROUND((SUM(F103+G103+H103)+(F103*I103)+(F103*J103)),2)</f>
        <v>0</v>
      </c>
      <c r="L103" s="9"/>
      <c r="M103" s="14">
        <f t="shared" ref="M103" si="203">SUM(K103*L103)</f>
        <v>0</v>
      </c>
      <c r="N103" s="29"/>
    </row>
    <row r="104" spans="1:14" x14ac:dyDescent="0.25">
      <c r="A104" s="88">
        <f t="shared" si="49"/>
        <v>75</v>
      </c>
      <c r="B104" s="1"/>
      <c r="C104" s="1"/>
      <c r="D104" s="2"/>
      <c r="E104" s="13">
        <f t="shared" si="3"/>
        <v>0</v>
      </c>
      <c r="F104" s="14">
        <f t="shared" ref="F104" si="204">IF(E104-D104&gt;0,E104-D104,0)</f>
        <v>0</v>
      </c>
      <c r="G104" s="14">
        <f t="shared" ref="G104" si="205">F104*0.062</f>
        <v>0</v>
      </c>
      <c r="H104" s="14">
        <f t="shared" ref="H104" si="206">F104*0.0145</f>
        <v>0</v>
      </c>
      <c r="I104" s="7"/>
      <c r="J104" s="11"/>
      <c r="K104" s="14">
        <f t="shared" si="4"/>
        <v>0</v>
      </c>
      <c r="L104" s="9"/>
      <c r="M104" s="14">
        <f t="shared" ref="M104" si="207">SUM(K104*L104)</f>
        <v>0</v>
      </c>
      <c r="N104" s="29"/>
    </row>
    <row r="105" spans="1:14" x14ac:dyDescent="0.25">
      <c r="A105" s="88">
        <f t="shared" si="49"/>
        <v>76</v>
      </c>
      <c r="B105" s="1"/>
      <c r="C105" s="1"/>
      <c r="D105" s="2"/>
      <c r="E105" s="13">
        <f t="shared" ref="E105" si="208">IF($C$8="25 or less",IF(D105&lt;11,0,IF(AND(D105&gt;=11,D105&lt;=11.81),D105+1,IF(AND(D105&gt;=11.82,D105&lt;=12.8),12.81,0))),IF($C$8="26 or more",IF(D105&lt;12,0,IF(AND(D105&gt;=12,D105&lt;=12.81),D105+1,IF(AND(D105&gt;=12.82,D105&lt;=13.8),13.81,0))),0))</f>
        <v>0</v>
      </c>
      <c r="F105" s="14">
        <f t="shared" si="45"/>
        <v>0</v>
      </c>
      <c r="G105" s="14">
        <f t="shared" si="46"/>
        <v>0</v>
      </c>
      <c r="H105" s="14">
        <f t="shared" si="47"/>
        <v>0</v>
      </c>
      <c r="I105" s="7"/>
      <c r="J105" s="11"/>
      <c r="K105" s="14">
        <f t="shared" ref="K105" si="209">ROUND((SUM(F105+G105+H105)+(F105*I105)+(F105*J105)),2)</f>
        <v>0</v>
      </c>
      <c r="L105" s="9"/>
      <c r="M105" s="14">
        <f t="shared" ref="M105" si="210">SUM(K105*L105)</f>
        <v>0</v>
      </c>
      <c r="N105" s="29"/>
    </row>
    <row r="106" spans="1:14" x14ac:dyDescent="0.25">
      <c r="A106" s="88">
        <f t="shared" si="49"/>
        <v>77</v>
      </c>
      <c r="B106" s="1"/>
      <c r="C106" s="1"/>
      <c r="D106" s="2"/>
      <c r="E106" s="13">
        <f t="shared" si="3"/>
        <v>0</v>
      </c>
      <c r="F106" s="14">
        <f t="shared" ref="F106" si="211">IF(E106-D106&gt;0,E106-D106,0)</f>
        <v>0</v>
      </c>
      <c r="G106" s="14">
        <f t="shared" ref="G106" si="212">F106*0.062</f>
        <v>0</v>
      </c>
      <c r="H106" s="14">
        <f t="shared" ref="H106" si="213">F106*0.0145</f>
        <v>0</v>
      </c>
      <c r="I106" s="7"/>
      <c r="J106" s="11"/>
      <c r="K106" s="14">
        <f t="shared" si="4"/>
        <v>0</v>
      </c>
      <c r="L106" s="9"/>
      <c r="M106" s="14">
        <f t="shared" ref="M106" si="214">SUM(K106*L106)</f>
        <v>0</v>
      </c>
      <c r="N106" s="29"/>
    </row>
    <row r="107" spans="1:14" x14ac:dyDescent="0.25">
      <c r="A107" s="88">
        <f t="shared" si="49"/>
        <v>78</v>
      </c>
      <c r="B107" s="1"/>
      <c r="C107" s="1"/>
      <c r="D107" s="2"/>
      <c r="E107" s="13">
        <f t="shared" ref="E107" si="215">IF($C$8="25 or less",IF(D107&lt;11,0,IF(AND(D107&gt;=11,D107&lt;=11.81),D107+1,IF(AND(D107&gt;=11.82,D107&lt;=12.8),12.81,0))),IF($C$8="26 or more",IF(D107&lt;12,0,IF(AND(D107&gt;=12,D107&lt;=12.81),D107+1,IF(AND(D107&gt;=12.82,D107&lt;=13.8),13.81,0))),0))</f>
        <v>0</v>
      </c>
      <c r="F107" s="14">
        <f t="shared" si="45"/>
        <v>0</v>
      </c>
      <c r="G107" s="14">
        <f t="shared" si="46"/>
        <v>0</v>
      </c>
      <c r="H107" s="14">
        <f t="shared" si="47"/>
        <v>0</v>
      </c>
      <c r="I107" s="7"/>
      <c r="J107" s="11"/>
      <c r="K107" s="14">
        <f t="shared" ref="K107" si="216">ROUND((SUM(F107+G107+H107)+(F107*I107)+(F107*J107)),2)</f>
        <v>0</v>
      </c>
      <c r="L107" s="9"/>
      <c r="M107" s="14">
        <f t="shared" ref="M107" si="217">SUM(K107*L107)</f>
        <v>0</v>
      </c>
      <c r="N107" s="29"/>
    </row>
    <row r="108" spans="1:14" x14ac:dyDescent="0.25">
      <c r="A108" s="88">
        <f t="shared" si="49"/>
        <v>79</v>
      </c>
      <c r="B108" s="1"/>
      <c r="C108" s="1"/>
      <c r="D108" s="2"/>
      <c r="E108" s="13">
        <f t="shared" si="3"/>
        <v>0</v>
      </c>
      <c r="F108" s="14">
        <f t="shared" ref="F108" si="218">IF(E108-D108&gt;0,E108-D108,0)</f>
        <v>0</v>
      </c>
      <c r="G108" s="14">
        <f t="shared" ref="G108" si="219">F108*0.062</f>
        <v>0</v>
      </c>
      <c r="H108" s="14">
        <f t="shared" ref="H108" si="220">F108*0.0145</f>
        <v>0</v>
      </c>
      <c r="I108" s="7"/>
      <c r="J108" s="11"/>
      <c r="K108" s="14">
        <f t="shared" si="4"/>
        <v>0</v>
      </c>
      <c r="L108" s="9"/>
      <c r="M108" s="14">
        <f t="shared" ref="M108" si="221">SUM(K108*L108)</f>
        <v>0</v>
      </c>
      <c r="N108" s="29"/>
    </row>
    <row r="109" spans="1:14" x14ac:dyDescent="0.25">
      <c r="A109" s="88">
        <f t="shared" si="49"/>
        <v>80</v>
      </c>
      <c r="B109" s="1"/>
      <c r="C109" s="1"/>
      <c r="D109" s="2"/>
      <c r="E109" s="13">
        <f t="shared" ref="E109:E259" si="222">IF($C$8="25 or less",IF(D109&lt;11,0,IF(AND(D109&gt;=11,D109&lt;=11.81),D109+1,IF(AND(D109&gt;=11.82,D109&lt;=12.8),12.81,0))),IF($C$8="26 or more",IF(D109&lt;12,0,IF(AND(D109&gt;=12,D109&lt;=12.81),D109+1,IF(AND(D109&gt;=12.82,D109&lt;=13.8),13.81,0))),0))</f>
        <v>0</v>
      </c>
      <c r="F109" s="14">
        <f t="shared" si="45"/>
        <v>0</v>
      </c>
      <c r="G109" s="14">
        <f t="shared" si="46"/>
        <v>0</v>
      </c>
      <c r="H109" s="14">
        <f t="shared" si="47"/>
        <v>0</v>
      </c>
      <c r="I109" s="7"/>
      <c r="J109" s="11"/>
      <c r="K109" s="14">
        <f t="shared" ref="K109:K259" si="223">ROUND((SUM(F109+G109+H109)+(F109*I109)+(F109*J109)),2)</f>
        <v>0</v>
      </c>
      <c r="L109" s="9"/>
      <c r="M109" s="14">
        <f t="shared" ref="M109:M259" si="224">SUM(K109*L109)</f>
        <v>0</v>
      </c>
      <c r="N109" s="29"/>
    </row>
    <row r="110" spans="1:14" x14ac:dyDescent="0.25">
      <c r="A110" s="88">
        <f t="shared" si="49"/>
        <v>81</v>
      </c>
      <c r="B110" s="1"/>
      <c r="C110" s="1"/>
      <c r="D110" s="2"/>
      <c r="E110" s="13">
        <f t="shared" ref="E110" si="225">IF($C$8="25 or less",IF(D110&lt;11,0,IF(AND(D110&gt;=11,D110&lt;=11.81),D110+1,IF(AND(D110&gt;=11.82,D110&lt;=12.8),12.81,0))),IF($C$8="26 or more",IF(D110&lt;12,0,IF(AND(D110&gt;=12,D110&lt;=12.81),D110+1,IF(AND(D110&gt;=12.82,D110&lt;=13.8),13.81,0))),0))</f>
        <v>0</v>
      </c>
      <c r="F110" s="14">
        <f t="shared" ref="F110" si="226">IF(E110-D110&gt;0,E110-D110,0)</f>
        <v>0</v>
      </c>
      <c r="G110" s="14">
        <f t="shared" ref="G110" si="227">F110*0.062</f>
        <v>0</v>
      </c>
      <c r="H110" s="14">
        <f t="shared" ref="H110" si="228">F110*0.0145</f>
        <v>0</v>
      </c>
      <c r="I110" s="7"/>
      <c r="J110" s="11"/>
      <c r="K110" s="14">
        <f t="shared" ref="K110" si="229">ROUND((SUM(F110+G110+H110)+(F110*I110)+(F110*J110)),2)</f>
        <v>0</v>
      </c>
      <c r="L110" s="9"/>
      <c r="M110" s="14">
        <f t="shared" ref="M110" si="230">SUM(K110*L110)</f>
        <v>0</v>
      </c>
      <c r="N110" s="29"/>
    </row>
    <row r="111" spans="1:14" x14ac:dyDescent="0.25">
      <c r="A111" s="88">
        <f t="shared" si="49"/>
        <v>82</v>
      </c>
      <c r="B111" s="1"/>
      <c r="C111" s="1"/>
      <c r="D111" s="2"/>
      <c r="E111" s="13">
        <f t="shared" si="222"/>
        <v>0</v>
      </c>
      <c r="F111" s="14">
        <f t="shared" si="45"/>
        <v>0</v>
      </c>
      <c r="G111" s="14">
        <f t="shared" si="46"/>
        <v>0</v>
      </c>
      <c r="H111" s="14">
        <f t="shared" si="47"/>
        <v>0</v>
      </c>
      <c r="I111" s="7"/>
      <c r="J111" s="11"/>
      <c r="K111" s="14">
        <f t="shared" si="223"/>
        <v>0</v>
      </c>
      <c r="L111" s="9"/>
      <c r="M111" s="14">
        <f t="shared" si="224"/>
        <v>0</v>
      </c>
      <c r="N111" s="29"/>
    </row>
    <row r="112" spans="1:14" x14ac:dyDescent="0.25">
      <c r="A112" s="88">
        <f t="shared" si="49"/>
        <v>83</v>
      </c>
      <c r="B112" s="1"/>
      <c r="C112" s="1"/>
      <c r="D112" s="2"/>
      <c r="E112" s="13">
        <f t="shared" ref="E112" si="231">IF($C$8="25 or less",IF(D112&lt;11,0,IF(AND(D112&gt;=11,D112&lt;=11.81),D112+1,IF(AND(D112&gt;=11.82,D112&lt;=12.8),12.81,0))),IF($C$8="26 or more",IF(D112&lt;12,0,IF(AND(D112&gt;=12,D112&lt;=12.81),D112+1,IF(AND(D112&gt;=12.82,D112&lt;=13.8),13.81,0))),0))</f>
        <v>0</v>
      </c>
      <c r="F112" s="14">
        <f t="shared" ref="F112" si="232">IF(E112-D112&gt;0,E112-D112,0)</f>
        <v>0</v>
      </c>
      <c r="G112" s="14">
        <f t="shared" ref="G112" si="233">F112*0.062</f>
        <v>0</v>
      </c>
      <c r="H112" s="14">
        <f t="shared" ref="H112" si="234">F112*0.0145</f>
        <v>0</v>
      </c>
      <c r="I112" s="7"/>
      <c r="J112" s="11"/>
      <c r="K112" s="14">
        <f t="shared" ref="K112" si="235">ROUND((SUM(F112+G112+H112)+(F112*I112)+(F112*J112)),2)</f>
        <v>0</v>
      </c>
      <c r="L112" s="9"/>
      <c r="M112" s="14">
        <f t="shared" ref="M112" si="236">SUM(K112*L112)</f>
        <v>0</v>
      </c>
      <c r="N112" s="29"/>
    </row>
    <row r="113" spans="1:14" x14ac:dyDescent="0.25">
      <c r="A113" s="88">
        <f t="shared" si="49"/>
        <v>84</v>
      </c>
      <c r="B113" s="1"/>
      <c r="C113" s="1"/>
      <c r="D113" s="2"/>
      <c r="E113" s="13">
        <f t="shared" si="222"/>
        <v>0</v>
      </c>
      <c r="F113" s="14">
        <f t="shared" si="45"/>
        <v>0</v>
      </c>
      <c r="G113" s="14">
        <f t="shared" si="46"/>
        <v>0</v>
      </c>
      <c r="H113" s="14">
        <f t="shared" si="47"/>
        <v>0</v>
      </c>
      <c r="I113" s="7"/>
      <c r="J113" s="11"/>
      <c r="K113" s="14">
        <f t="shared" si="223"/>
        <v>0</v>
      </c>
      <c r="L113" s="9"/>
      <c r="M113" s="14">
        <f t="shared" si="224"/>
        <v>0</v>
      </c>
      <c r="N113" s="29"/>
    </row>
    <row r="114" spans="1:14" x14ac:dyDescent="0.25">
      <c r="A114" s="88">
        <f t="shared" si="49"/>
        <v>85</v>
      </c>
      <c r="B114" s="1"/>
      <c r="C114" s="1"/>
      <c r="D114" s="2"/>
      <c r="E114" s="13">
        <f t="shared" ref="E114" si="237">IF($C$8="25 or less",IF(D114&lt;11,0,IF(AND(D114&gt;=11,D114&lt;=11.81),D114+1,IF(AND(D114&gt;=11.82,D114&lt;=12.8),12.81,0))),IF($C$8="26 or more",IF(D114&lt;12,0,IF(AND(D114&gt;=12,D114&lt;=12.81),D114+1,IF(AND(D114&gt;=12.82,D114&lt;=13.8),13.81,0))),0))</f>
        <v>0</v>
      </c>
      <c r="F114" s="14">
        <f t="shared" ref="F114" si="238">IF(E114-D114&gt;0,E114-D114,0)</f>
        <v>0</v>
      </c>
      <c r="G114" s="14">
        <f t="shared" ref="G114" si="239">F114*0.062</f>
        <v>0</v>
      </c>
      <c r="H114" s="14">
        <f t="shared" ref="H114" si="240">F114*0.0145</f>
        <v>0</v>
      </c>
      <c r="I114" s="7"/>
      <c r="J114" s="11"/>
      <c r="K114" s="14">
        <f t="shared" ref="K114" si="241">ROUND((SUM(F114+G114+H114)+(F114*I114)+(F114*J114)),2)</f>
        <v>0</v>
      </c>
      <c r="L114" s="9"/>
      <c r="M114" s="14">
        <f t="shared" ref="M114" si="242">SUM(K114*L114)</f>
        <v>0</v>
      </c>
      <c r="N114" s="29"/>
    </row>
    <row r="115" spans="1:14" x14ac:dyDescent="0.25">
      <c r="A115" s="88">
        <f t="shared" si="49"/>
        <v>86</v>
      </c>
      <c r="B115" s="1"/>
      <c r="C115" s="1"/>
      <c r="D115" s="2"/>
      <c r="E115" s="13">
        <f t="shared" si="222"/>
        <v>0</v>
      </c>
      <c r="F115" s="14">
        <f t="shared" si="45"/>
        <v>0</v>
      </c>
      <c r="G115" s="14">
        <f t="shared" si="46"/>
        <v>0</v>
      </c>
      <c r="H115" s="14">
        <f t="shared" si="47"/>
        <v>0</v>
      </c>
      <c r="I115" s="7"/>
      <c r="J115" s="11"/>
      <c r="K115" s="14">
        <f t="shared" si="223"/>
        <v>0</v>
      </c>
      <c r="L115" s="9"/>
      <c r="M115" s="14">
        <f t="shared" si="224"/>
        <v>0</v>
      </c>
      <c r="N115" s="29"/>
    </row>
    <row r="116" spans="1:14" x14ac:dyDescent="0.25">
      <c r="A116" s="88">
        <f t="shared" si="49"/>
        <v>87</v>
      </c>
      <c r="B116" s="1"/>
      <c r="C116" s="1"/>
      <c r="D116" s="2"/>
      <c r="E116" s="13">
        <f t="shared" ref="E116" si="243">IF($C$8="25 or less",IF(D116&lt;11,0,IF(AND(D116&gt;=11,D116&lt;=11.81),D116+1,IF(AND(D116&gt;=11.82,D116&lt;=12.8),12.81,0))),IF($C$8="26 or more",IF(D116&lt;12,0,IF(AND(D116&gt;=12,D116&lt;=12.81),D116+1,IF(AND(D116&gt;=12.82,D116&lt;=13.8),13.81,0))),0))</f>
        <v>0</v>
      </c>
      <c r="F116" s="14">
        <f t="shared" ref="F116" si="244">IF(E116-D116&gt;0,E116-D116,0)</f>
        <v>0</v>
      </c>
      <c r="G116" s="14">
        <f t="shared" ref="G116" si="245">F116*0.062</f>
        <v>0</v>
      </c>
      <c r="H116" s="14">
        <f t="shared" ref="H116" si="246">F116*0.0145</f>
        <v>0</v>
      </c>
      <c r="I116" s="7"/>
      <c r="J116" s="11"/>
      <c r="K116" s="14">
        <f t="shared" ref="K116" si="247">ROUND((SUM(F116+G116+H116)+(F116*I116)+(F116*J116)),2)</f>
        <v>0</v>
      </c>
      <c r="L116" s="9"/>
      <c r="M116" s="14">
        <f t="shared" ref="M116" si="248">SUM(K116*L116)</f>
        <v>0</v>
      </c>
      <c r="N116" s="29"/>
    </row>
    <row r="117" spans="1:14" x14ac:dyDescent="0.25">
      <c r="A117" s="88">
        <f t="shared" si="49"/>
        <v>88</v>
      </c>
      <c r="B117" s="1"/>
      <c r="C117" s="1"/>
      <c r="D117" s="2"/>
      <c r="E117" s="13">
        <f t="shared" si="222"/>
        <v>0</v>
      </c>
      <c r="F117" s="14">
        <f t="shared" si="45"/>
        <v>0</v>
      </c>
      <c r="G117" s="14">
        <f t="shared" si="46"/>
        <v>0</v>
      </c>
      <c r="H117" s="14">
        <f t="shared" si="47"/>
        <v>0</v>
      </c>
      <c r="I117" s="7"/>
      <c r="J117" s="11"/>
      <c r="K117" s="14">
        <f t="shared" si="223"/>
        <v>0</v>
      </c>
      <c r="L117" s="9"/>
      <c r="M117" s="14">
        <f t="shared" si="224"/>
        <v>0</v>
      </c>
      <c r="N117" s="29"/>
    </row>
    <row r="118" spans="1:14" x14ac:dyDescent="0.25">
      <c r="A118" s="88">
        <f t="shared" si="49"/>
        <v>89</v>
      </c>
      <c r="B118" s="1"/>
      <c r="C118" s="1"/>
      <c r="D118" s="2"/>
      <c r="E118" s="13">
        <f t="shared" ref="E118" si="249">IF($C$8="25 or less",IF(D118&lt;11,0,IF(AND(D118&gt;=11,D118&lt;=11.81),D118+1,IF(AND(D118&gt;=11.82,D118&lt;=12.8),12.81,0))),IF($C$8="26 or more",IF(D118&lt;12,0,IF(AND(D118&gt;=12,D118&lt;=12.81),D118+1,IF(AND(D118&gt;=12.82,D118&lt;=13.8),13.81,0))),0))</f>
        <v>0</v>
      </c>
      <c r="F118" s="14">
        <f t="shared" ref="F118" si="250">IF(E118-D118&gt;0,E118-D118,0)</f>
        <v>0</v>
      </c>
      <c r="G118" s="14">
        <f t="shared" ref="G118" si="251">F118*0.062</f>
        <v>0</v>
      </c>
      <c r="H118" s="14">
        <f t="shared" ref="H118" si="252">F118*0.0145</f>
        <v>0</v>
      </c>
      <c r="I118" s="7"/>
      <c r="J118" s="11"/>
      <c r="K118" s="14">
        <f t="shared" ref="K118" si="253">ROUND((SUM(F118+G118+H118)+(F118*I118)+(F118*J118)),2)</f>
        <v>0</v>
      </c>
      <c r="L118" s="9"/>
      <c r="M118" s="14">
        <f t="shared" ref="M118" si="254">SUM(K118*L118)</f>
        <v>0</v>
      </c>
      <c r="N118" s="29"/>
    </row>
    <row r="119" spans="1:14" x14ac:dyDescent="0.25">
      <c r="A119" s="88">
        <f t="shared" si="49"/>
        <v>90</v>
      </c>
      <c r="B119" s="1"/>
      <c r="C119" s="1"/>
      <c r="D119" s="2"/>
      <c r="E119" s="13">
        <f t="shared" si="222"/>
        <v>0</v>
      </c>
      <c r="F119" s="14">
        <f t="shared" si="45"/>
        <v>0</v>
      </c>
      <c r="G119" s="14">
        <f t="shared" si="46"/>
        <v>0</v>
      </c>
      <c r="H119" s="14">
        <f t="shared" si="47"/>
        <v>0</v>
      </c>
      <c r="I119" s="7"/>
      <c r="J119" s="11"/>
      <c r="K119" s="14">
        <f t="shared" si="223"/>
        <v>0</v>
      </c>
      <c r="L119" s="9"/>
      <c r="M119" s="14">
        <f t="shared" si="224"/>
        <v>0</v>
      </c>
      <c r="N119" s="29"/>
    </row>
    <row r="120" spans="1:14" x14ac:dyDescent="0.25">
      <c r="A120" s="88">
        <f t="shared" si="49"/>
        <v>91</v>
      </c>
      <c r="B120" s="1"/>
      <c r="C120" s="1"/>
      <c r="D120" s="2"/>
      <c r="E120" s="13">
        <f t="shared" ref="E120" si="255">IF($C$8="25 or less",IF(D120&lt;11,0,IF(AND(D120&gt;=11,D120&lt;=11.81),D120+1,IF(AND(D120&gt;=11.82,D120&lt;=12.8),12.81,0))),IF($C$8="26 or more",IF(D120&lt;12,0,IF(AND(D120&gt;=12,D120&lt;=12.81),D120+1,IF(AND(D120&gt;=12.82,D120&lt;=13.8),13.81,0))),0))</f>
        <v>0</v>
      </c>
      <c r="F120" s="14">
        <f t="shared" ref="F120" si="256">IF(E120-D120&gt;0,E120-D120,0)</f>
        <v>0</v>
      </c>
      <c r="G120" s="14">
        <f t="shared" ref="G120" si="257">F120*0.062</f>
        <v>0</v>
      </c>
      <c r="H120" s="14">
        <f t="shared" ref="H120" si="258">F120*0.0145</f>
        <v>0</v>
      </c>
      <c r="I120" s="7"/>
      <c r="J120" s="11"/>
      <c r="K120" s="14">
        <f t="shared" ref="K120" si="259">ROUND((SUM(F120+G120+H120)+(F120*I120)+(F120*J120)),2)</f>
        <v>0</v>
      </c>
      <c r="L120" s="9"/>
      <c r="M120" s="14">
        <f t="shared" ref="M120" si="260">SUM(K120*L120)</f>
        <v>0</v>
      </c>
      <c r="N120" s="29"/>
    </row>
    <row r="121" spans="1:14" x14ac:dyDescent="0.25">
      <c r="A121" s="88">
        <f t="shared" si="49"/>
        <v>92</v>
      </c>
      <c r="B121" s="1"/>
      <c r="C121" s="1"/>
      <c r="D121" s="2"/>
      <c r="E121" s="13">
        <f t="shared" si="222"/>
        <v>0</v>
      </c>
      <c r="F121" s="14">
        <f t="shared" si="45"/>
        <v>0</v>
      </c>
      <c r="G121" s="14">
        <f t="shared" si="46"/>
        <v>0</v>
      </c>
      <c r="H121" s="14">
        <f t="shared" si="47"/>
        <v>0</v>
      </c>
      <c r="I121" s="7"/>
      <c r="J121" s="11"/>
      <c r="K121" s="14">
        <f t="shared" si="223"/>
        <v>0</v>
      </c>
      <c r="L121" s="9"/>
      <c r="M121" s="14">
        <f t="shared" si="224"/>
        <v>0</v>
      </c>
      <c r="N121" s="29"/>
    </row>
    <row r="122" spans="1:14" x14ac:dyDescent="0.25">
      <c r="A122" s="88">
        <f t="shared" si="49"/>
        <v>93</v>
      </c>
      <c r="B122" s="1"/>
      <c r="C122" s="1"/>
      <c r="D122" s="2"/>
      <c r="E122" s="13">
        <f t="shared" ref="E122" si="261">IF($C$8="25 or less",IF(D122&lt;11,0,IF(AND(D122&gt;=11,D122&lt;=11.81),D122+1,IF(AND(D122&gt;=11.82,D122&lt;=12.8),12.81,0))),IF($C$8="26 or more",IF(D122&lt;12,0,IF(AND(D122&gt;=12,D122&lt;=12.81),D122+1,IF(AND(D122&gt;=12.82,D122&lt;=13.8),13.81,0))),0))</f>
        <v>0</v>
      </c>
      <c r="F122" s="14">
        <f t="shared" ref="F122" si="262">IF(E122-D122&gt;0,E122-D122,0)</f>
        <v>0</v>
      </c>
      <c r="G122" s="14">
        <f t="shared" ref="G122" si="263">F122*0.062</f>
        <v>0</v>
      </c>
      <c r="H122" s="14">
        <f t="shared" ref="H122" si="264">F122*0.0145</f>
        <v>0</v>
      </c>
      <c r="I122" s="7"/>
      <c r="J122" s="11"/>
      <c r="K122" s="14">
        <f t="shared" ref="K122" si="265">ROUND((SUM(F122+G122+H122)+(F122*I122)+(F122*J122)),2)</f>
        <v>0</v>
      </c>
      <c r="L122" s="9"/>
      <c r="M122" s="14">
        <f t="shared" ref="M122" si="266">SUM(K122*L122)</f>
        <v>0</v>
      </c>
      <c r="N122" s="29"/>
    </row>
    <row r="123" spans="1:14" x14ac:dyDescent="0.25">
      <c r="A123" s="88">
        <f t="shared" ref="A123:A186" si="267">A122+1</f>
        <v>94</v>
      </c>
      <c r="B123" s="1"/>
      <c r="C123" s="1"/>
      <c r="D123" s="2"/>
      <c r="E123" s="13">
        <f t="shared" si="222"/>
        <v>0</v>
      </c>
      <c r="F123" s="14">
        <f t="shared" si="45"/>
        <v>0</v>
      </c>
      <c r="G123" s="14">
        <f t="shared" si="46"/>
        <v>0</v>
      </c>
      <c r="H123" s="14">
        <f t="shared" si="47"/>
        <v>0</v>
      </c>
      <c r="I123" s="7"/>
      <c r="J123" s="11"/>
      <c r="K123" s="14">
        <f t="shared" si="223"/>
        <v>0</v>
      </c>
      <c r="L123" s="9"/>
      <c r="M123" s="14">
        <f t="shared" si="224"/>
        <v>0</v>
      </c>
      <c r="N123" s="29"/>
    </row>
    <row r="124" spans="1:14" x14ac:dyDescent="0.25">
      <c r="A124" s="88">
        <f t="shared" si="267"/>
        <v>95</v>
      </c>
      <c r="B124" s="1"/>
      <c r="C124" s="1"/>
      <c r="D124" s="2"/>
      <c r="E124" s="13">
        <f t="shared" ref="E124" si="268">IF($C$8="25 or less",IF(D124&lt;11,0,IF(AND(D124&gt;=11,D124&lt;=11.81),D124+1,IF(AND(D124&gt;=11.82,D124&lt;=12.8),12.81,0))),IF($C$8="26 or more",IF(D124&lt;12,0,IF(AND(D124&gt;=12,D124&lt;=12.81),D124+1,IF(AND(D124&gt;=12.82,D124&lt;=13.8),13.81,0))),0))</f>
        <v>0</v>
      </c>
      <c r="F124" s="14">
        <f t="shared" ref="F124" si="269">IF(E124-D124&gt;0,E124-D124,0)</f>
        <v>0</v>
      </c>
      <c r="G124" s="14">
        <f t="shared" ref="G124" si="270">F124*0.062</f>
        <v>0</v>
      </c>
      <c r="H124" s="14">
        <f t="shared" ref="H124" si="271">F124*0.0145</f>
        <v>0</v>
      </c>
      <c r="I124" s="7"/>
      <c r="J124" s="11"/>
      <c r="K124" s="14">
        <f t="shared" ref="K124" si="272">ROUND((SUM(F124+G124+H124)+(F124*I124)+(F124*J124)),2)</f>
        <v>0</v>
      </c>
      <c r="L124" s="9"/>
      <c r="M124" s="14">
        <f t="shared" ref="M124" si="273">SUM(K124*L124)</f>
        <v>0</v>
      </c>
      <c r="N124" s="29"/>
    </row>
    <row r="125" spans="1:14" x14ac:dyDescent="0.25">
      <c r="A125" s="88">
        <f t="shared" si="267"/>
        <v>96</v>
      </c>
      <c r="B125" s="1"/>
      <c r="C125" s="1"/>
      <c r="D125" s="2"/>
      <c r="E125" s="13">
        <f t="shared" si="222"/>
        <v>0</v>
      </c>
      <c r="F125" s="14">
        <f t="shared" si="45"/>
        <v>0</v>
      </c>
      <c r="G125" s="14">
        <f t="shared" si="46"/>
        <v>0</v>
      </c>
      <c r="H125" s="14">
        <f t="shared" si="47"/>
        <v>0</v>
      </c>
      <c r="I125" s="7"/>
      <c r="J125" s="11"/>
      <c r="K125" s="14">
        <f t="shared" si="223"/>
        <v>0</v>
      </c>
      <c r="L125" s="9"/>
      <c r="M125" s="14">
        <f t="shared" si="224"/>
        <v>0</v>
      </c>
      <c r="N125" s="29"/>
    </row>
    <row r="126" spans="1:14" x14ac:dyDescent="0.25">
      <c r="A126" s="88">
        <f t="shared" si="267"/>
        <v>97</v>
      </c>
      <c r="B126" s="1"/>
      <c r="C126" s="1"/>
      <c r="D126" s="2"/>
      <c r="E126" s="13">
        <f t="shared" ref="E126" si="274">IF($C$8="25 or less",IF(D126&lt;11,0,IF(AND(D126&gt;=11,D126&lt;=11.81),D126+1,IF(AND(D126&gt;=11.82,D126&lt;=12.8),12.81,0))),IF($C$8="26 or more",IF(D126&lt;12,0,IF(AND(D126&gt;=12,D126&lt;=12.81),D126+1,IF(AND(D126&gt;=12.82,D126&lt;=13.8),13.81,0))),0))</f>
        <v>0</v>
      </c>
      <c r="F126" s="14">
        <f t="shared" ref="F126" si="275">IF(E126-D126&gt;0,E126-D126,0)</f>
        <v>0</v>
      </c>
      <c r="G126" s="14">
        <f t="shared" ref="G126" si="276">F126*0.062</f>
        <v>0</v>
      </c>
      <c r="H126" s="14">
        <f t="shared" ref="H126" si="277">F126*0.0145</f>
        <v>0</v>
      </c>
      <c r="I126" s="7"/>
      <c r="J126" s="11"/>
      <c r="K126" s="14">
        <f t="shared" ref="K126" si="278">ROUND((SUM(F126+G126+H126)+(F126*I126)+(F126*J126)),2)</f>
        <v>0</v>
      </c>
      <c r="L126" s="9"/>
      <c r="M126" s="14">
        <f t="shared" ref="M126" si="279">SUM(K126*L126)</f>
        <v>0</v>
      </c>
      <c r="N126" s="29"/>
    </row>
    <row r="127" spans="1:14" x14ac:dyDescent="0.25">
      <c r="A127" s="88">
        <f t="shared" si="267"/>
        <v>98</v>
      </c>
      <c r="B127" s="1"/>
      <c r="C127" s="1"/>
      <c r="D127" s="2"/>
      <c r="E127" s="13">
        <f t="shared" si="222"/>
        <v>0</v>
      </c>
      <c r="F127" s="14">
        <f t="shared" si="45"/>
        <v>0</v>
      </c>
      <c r="G127" s="14">
        <f t="shared" si="46"/>
        <v>0</v>
      </c>
      <c r="H127" s="14">
        <f t="shared" si="47"/>
        <v>0</v>
      </c>
      <c r="I127" s="7"/>
      <c r="J127" s="11"/>
      <c r="K127" s="14">
        <f t="shared" si="223"/>
        <v>0</v>
      </c>
      <c r="L127" s="9"/>
      <c r="M127" s="14">
        <f t="shared" si="224"/>
        <v>0</v>
      </c>
      <c r="N127" s="29"/>
    </row>
    <row r="128" spans="1:14" x14ac:dyDescent="0.25">
      <c r="A128" s="88">
        <f t="shared" si="267"/>
        <v>99</v>
      </c>
      <c r="B128" s="1"/>
      <c r="C128" s="1"/>
      <c r="D128" s="2"/>
      <c r="E128" s="13">
        <f t="shared" ref="E128" si="280">IF($C$8="25 or less",IF(D128&lt;11,0,IF(AND(D128&gt;=11,D128&lt;=11.81),D128+1,IF(AND(D128&gt;=11.82,D128&lt;=12.8),12.81,0))),IF($C$8="26 or more",IF(D128&lt;12,0,IF(AND(D128&gt;=12,D128&lt;=12.81),D128+1,IF(AND(D128&gt;=12.82,D128&lt;=13.8),13.81,0))),0))</f>
        <v>0</v>
      </c>
      <c r="F128" s="14">
        <f t="shared" ref="F128" si="281">IF(E128-D128&gt;0,E128-D128,0)</f>
        <v>0</v>
      </c>
      <c r="G128" s="14">
        <f t="shared" ref="G128" si="282">F128*0.062</f>
        <v>0</v>
      </c>
      <c r="H128" s="14">
        <f t="shared" ref="H128" si="283">F128*0.0145</f>
        <v>0</v>
      </c>
      <c r="I128" s="7"/>
      <c r="J128" s="11"/>
      <c r="K128" s="14">
        <f t="shared" ref="K128" si="284">ROUND((SUM(F128+G128+H128)+(F128*I128)+(F128*J128)),2)</f>
        <v>0</v>
      </c>
      <c r="L128" s="9"/>
      <c r="M128" s="14">
        <f t="shared" ref="M128" si="285">SUM(K128*L128)</f>
        <v>0</v>
      </c>
      <c r="N128" s="29"/>
    </row>
    <row r="129" spans="1:14" x14ac:dyDescent="0.25">
      <c r="A129" s="88">
        <f t="shared" si="267"/>
        <v>100</v>
      </c>
      <c r="B129" s="1"/>
      <c r="C129" s="1"/>
      <c r="D129" s="2"/>
      <c r="E129" s="13">
        <f t="shared" si="222"/>
        <v>0</v>
      </c>
      <c r="F129" s="14">
        <f t="shared" si="45"/>
        <v>0</v>
      </c>
      <c r="G129" s="14">
        <f t="shared" si="46"/>
        <v>0</v>
      </c>
      <c r="H129" s="14">
        <f t="shared" si="47"/>
        <v>0</v>
      </c>
      <c r="I129" s="7"/>
      <c r="J129" s="11"/>
      <c r="K129" s="14">
        <f t="shared" si="223"/>
        <v>0</v>
      </c>
      <c r="L129" s="9"/>
      <c r="M129" s="14">
        <f t="shared" si="224"/>
        <v>0</v>
      </c>
      <c r="N129" s="29"/>
    </row>
    <row r="130" spans="1:14" x14ac:dyDescent="0.25">
      <c r="A130" s="88">
        <f t="shared" si="267"/>
        <v>101</v>
      </c>
      <c r="B130" s="1"/>
      <c r="C130" s="1"/>
      <c r="D130" s="2"/>
      <c r="E130" s="13">
        <f t="shared" ref="E130" si="286">IF($C$8="25 or less",IF(D130&lt;11,0,IF(AND(D130&gt;=11,D130&lt;=11.81),D130+1,IF(AND(D130&gt;=11.82,D130&lt;=12.8),12.81,0))),IF($C$8="26 or more",IF(D130&lt;12,0,IF(AND(D130&gt;=12,D130&lt;=12.81),D130+1,IF(AND(D130&gt;=12.82,D130&lt;=13.8),13.81,0))),0))</f>
        <v>0</v>
      </c>
      <c r="F130" s="14">
        <f t="shared" ref="F130" si="287">IF(E130-D130&gt;0,E130-D130,0)</f>
        <v>0</v>
      </c>
      <c r="G130" s="14">
        <f t="shared" ref="G130" si="288">F130*0.062</f>
        <v>0</v>
      </c>
      <c r="H130" s="14">
        <f t="shared" ref="H130" si="289">F130*0.0145</f>
        <v>0</v>
      </c>
      <c r="I130" s="7"/>
      <c r="J130" s="11"/>
      <c r="K130" s="14">
        <f t="shared" ref="K130" si="290">ROUND((SUM(F130+G130+H130)+(F130*I130)+(F130*J130)),2)</f>
        <v>0</v>
      </c>
      <c r="L130" s="9"/>
      <c r="M130" s="14">
        <f t="shared" ref="M130" si="291">SUM(K130*L130)</f>
        <v>0</v>
      </c>
      <c r="N130" s="29"/>
    </row>
    <row r="131" spans="1:14" x14ac:dyDescent="0.25">
      <c r="A131" s="88">
        <f t="shared" si="267"/>
        <v>102</v>
      </c>
      <c r="B131" s="1"/>
      <c r="C131" s="1"/>
      <c r="D131" s="2"/>
      <c r="E131" s="13">
        <f t="shared" si="222"/>
        <v>0</v>
      </c>
      <c r="F131" s="14">
        <f t="shared" si="45"/>
        <v>0</v>
      </c>
      <c r="G131" s="14">
        <f t="shared" si="46"/>
        <v>0</v>
      </c>
      <c r="H131" s="14">
        <f t="shared" si="47"/>
        <v>0</v>
      </c>
      <c r="I131" s="7"/>
      <c r="J131" s="11"/>
      <c r="K131" s="14">
        <f t="shared" si="223"/>
        <v>0</v>
      </c>
      <c r="L131" s="9"/>
      <c r="M131" s="14">
        <f t="shared" si="224"/>
        <v>0</v>
      </c>
      <c r="N131" s="29"/>
    </row>
    <row r="132" spans="1:14" x14ac:dyDescent="0.25">
      <c r="A132" s="88">
        <f t="shared" si="267"/>
        <v>103</v>
      </c>
      <c r="B132" s="1"/>
      <c r="C132" s="1"/>
      <c r="D132" s="2"/>
      <c r="E132" s="13">
        <f t="shared" ref="E132" si="292">IF($C$8="25 or less",IF(D132&lt;11,0,IF(AND(D132&gt;=11,D132&lt;=11.81),D132+1,IF(AND(D132&gt;=11.82,D132&lt;=12.8),12.81,0))),IF($C$8="26 or more",IF(D132&lt;12,0,IF(AND(D132&gt;=12,D132&lt;=12.81),D132+1,IF(AND(D132&gt;=12.82,D132&lt;=13.8),13.81,0))),0))</f>
        <v>0</v>
      </c>
      <c r="F132" s="14">
        <f t="shared" ref="F132" si="293">IF(E132-D132&gt;0,E132-D132,0)</f>
        <v>0</v>
      </c>
      <c r="G132" s="14">
        <f t="shared" ref="G132" si="294">F132*0.062</f>
        <v>0</v>
      </c>
      <c r="H132" s="14">
        <f t="shared" ref="H132" si="295">F132*0.0145</f>
        <v>0</v>
      </c>
      <c r="I132" s="7"/>
      <c r="J132" s="11"/>
      <c r="K132" s="14">
        <f t="shared" ref="K132" si="296">ROUND((SUM(F132+G132+H132)+(F132*I132)+(F132*J132)),2)</f>
        <v>0</v>
      </c>
      <c r="L132" s="9"/>
      <c r="M132" s="14">
        <f t="shared" ref="M132" si="297">SUM(K132*L132)</f>
        <v>0</v>
      </c>
      <c r="N132" s="29"/>
    </row>
    <row r="133" spans="1:14" x14ac:dyDescent="0.25">
      <c r="A133" s="88">
        <f t="shared" si="267"/>
        <v>104</v>
      </c>
      <c r="B133" s="1"/>
      <c r="C133" s="1"/>
      <c r="D133" s="2"/>
      <c r="E133" s="13">
        <f t="shared" si="222"/>
        <v>0</v>
      </c>
      <c r="F133" s="14">
        <f t="shared" si="45"/>
        <v>0</v>
      </c>
      <c r="G133" s="14">
        <f t="shared" si="46"/>
        <v>0</v>
      </c>
      <c r="H133" s="14">
        <f t="shared" si="47"/>
        <v>0</v>
      </c>
      <c r="I133" s="7"/>
      <c r="J133" s="11"/>
      <c r="K133" s="14">
        <f t="shared" si="223"/>
        <v>0</v>
      </c>
      <c r="L133" s="9"/>
      <c r="M133" s="14">
        <f t="shared" si="224"/>
        <v>0</v>
      </c>
      <c r="N133" s="29"/>
    </row>
    <row r="134" spans="1:14" x14ac:dyDescent="0.25">
      <c r="A134" s="88">
        <f t="shared" si="267"/>
        <v>105</v>
      </c>
      <c r="B134" s="1"/>
      <c r="C134" s="1"/>
      <c r="D134" s="2"/>
      <c r="E134" s="13">
        <f t="shared" ref="E134" si="298">IF($C$8="25 or less",IF(D134&lt;11,0,IF(AND(D134&gt;=11,D134&lt;=11.81),D134+1,IF(AND(D134&gt;=11.82,D134&lt;=12.8),12.81,0))),IF($C$8="26 or more",IF(D134&lt;12,0,IF(AND(D134&gt;=12,D134&lt;=12.81),D134+1,IF(AND(D134&gt;=12.82,D134&lt;=13.8),13.81,0))),0))</f>
        <v>0</v>
      </c>
      <c r="F134" s="14">
        <f t="shared" ref="F134" si="299">IF(E134-D134&gt;0,E134-D134,0)</f>
        <v>0</v>
      </c>
      <c r="G134" s="14">
        <f t="shared" ref="G134" si="300">F134*0.062</f>
        <v>0</v>
      </c>
      <c r="H134" s="14">
        <f t="shared" ref="H134" si="301">F134*0.0145</f>
        <v>0</v>
      </c>
      <c r="I134" s="7"/>
      <c r="J134" s="11"/>
      <c r="K134" s="14">
        <f t="shared" ref="K134" si="302">ROUND((SUM(F134+G134+H134)+(F134*I134)+(F134*J134)),2)</f>
        <v>0</v>
      </c>
      <c r="L134" s="9"/>
      <c r="M134" s="14">
        <f t="shared" ref="M134" si="303">SUM(K134*L134)</f>
        <v>0</v>
      </c>
      <c r="N134" s="29"/>
    </row>
    <row r="135" spans="1:14" x14ac:dyDescent="0.25">
      <c r="A135" s="88">
        <f t="shared" si="267"/>
        <v>106</v>
      </c>
      <c r="B135" s="1"/>
      <c r="C135" s="1"/>
      <c r="D135" s="2"/>
      <c r="E135" s="13">
        <f t="shared" si="222"/>
        <v>0</v>
      </c>
      <c r="F135" s="14">
        <f t="shared" si="45"/>
        <v>0</v>
      </c>
      <c r="G135" s="14">
        <f t="shared" si="46"/>
        <v>0</v>
      </c>
      <c r="H135" s="14">
        <f t="shared" si="47"/>
        <v>0</v>
      </c>
      <c r="I135" s="7"/>
      <c r="J135" s="11"/>
      <c r="K135" s="14">
        <f t="shared" si="223"/>
        <v>0</v>
      </c>
      <c r="L135" s="9"/>
      <c r="M135" s="14">
        <f t="shared" si="224"/>
        <v>0</v>
      </c>
      <c r="N135" s="29"/>
    </row>
    <row r="136" spans="1:14" x14ac:dyDescent="0.25">
      <c r="A136" s="88">
        <f t="shared" si="267"/>
        <v>107</v>
      </c>
      <c r="B136" s="1"/>
      <c r="C136" s="1"/>
      <c r="D136" s="2"/>
      <c r="E136" s="13">
        <f t="shared" ref="E136" si="304">IF($C$8="25 or less",IF(D136&lt;11,0,IF(AND(D136&gt;=11,D136&lt;=11.81),D136+1,IF(AND(D136&gt;=11.82,D136&lt;=12.8),12.81,0))),IF($C$8="26 or more",IF(D136&lt;12,0,IF(AND(D136&gt;=12,D136&lt;=12.81),D136+1,IF(AND(D136&gt;=12.82,D136&lt;=13.8),13.81,0))),0))</f>
        <v>0</v>
      </c>
      <c r="F136" s="14">
        <f t="shared" ref="F136" si="305">IF(E136-D136&gt;0,E136-D136,0)</f>
        <v>0</v>
      </c>
      <c r="G136" s="14">
        <f t="shared" ref="G136" si="306">F136*0.062</f>
        <v>0</v>
      </c>
      <c r="H136" s="14">
        <f t="shared" ref="H136" si="307">F136*0.0145</f>
        <v>0</v>
      </c>
      <c r="I136" s="7"/>
      <c r="J136" s="11"/>
      <c r="K136" s="14">
        <f t="shared" ref="K136" si="308">ROUND((SUM(F136+G136+H136)+(F136*I136)+(F136*J136)),2)</f>
        <v>0</v>
      </c>
      <c r="L136" s="9"/>
      <c r="M136" s="14">
        <f t="shared" ref="M136" si="309">SUM(K136*L136)</f>
        <v>0</v>
      </c>
      <c r="N136" s="29"/>
    </row>
    <row r="137" spans="1:14" x14ac:dyDescent="0.25">
      <c r="A137" s="88">
        <f t="shared" si="267"/>
        <v>108</v>
      </c>
      <c r="B137" s="1"/>
      <c r="C137" s="1"/>
      <c r="D137" s="2"/>
      <c r="E137" s="13">
        <f t="shared" si="222"/>
        <v>0</v>
      </c>
      <c r="F137" s="14">
        <f t="shared" si="45"/>
        <v>0</v>
      </c>
      <c r="G137" s="14">
        <f t="shared" si="46"/>
        <v>0</v>
      </c>
      <c r="H137" s="14">
        <f t="shared" si="47"/>
        <v>0</v>
      </c>
      <c r="I137" s="7"/>
      <c r="J137" s="11"/>
      <c r="K137" s="14">
        <f t="shared" si="223"/>
        <v>0</v>
      </c>
      <c r="L137" s="9"/>
      <c r="M137" s="14">
        <f t="shared" si="224"/>
        <v>0</v>
      </c>
      <c r="N137" s="29"/>
    </row>
    <row r="138" spans="1:14" x14ac:dyDescent="0.25">
      <c r="A138" s="88">
        <f t="shared" si="267"/>
        <v>109</v>
      </c>
      <c r="B138" s="1"/>
      <c r="C138" s="1"/>
      <c r="D138" s="2"/>
      <c r="E138" s="13">
        <f t="shared" ref="E138" si="310">IF($C$8="25 or less",IF(D138&lt;11,0,IF(AND(D138&gt;=11,D138&lt;=11.81),D138+1,IF(AND(D138&gt;=11.82,D138&lt;=12.8),12.81,0))),IF($C$8="26 or more",IF(D138&lt;12,0,IF(AND(D138&gt;=12,D138&lt;=12.81),D138+1,IF(AND(D138&gt;=12.82,D138&lt;=13.8),13.81,0))),0))</f>
        <v>0</v>
      </c>
      <c r="F138" s="14">
        <f t="shared" ref="F138" si="311">IF(E138-D138&gt;0,E138-D138,0)</f>
        <v>0</v>
      </c>
      <c r="G138" s="14">
        <f t="shared" ref="G138" si="312">F138*0.062</f>
        <v>0</v>
      </c>
      <c r="H138" s="14">
        <f t="shared" ref="H138" si="313">F138*0.0145</f>
        <v>0</v>
      </c>
      <c r="I138" s="7"/>
      <c r="J138" s="11"/>
      <c r="K138" s="14">
        <f t="shared" ref="K138" si="314">ROUND((SUM(F138+G138+H138)+(F138*I138)+(F138*J138)),2)</f>
        <v>0</v>
      </c>
      <c r="L138" s="9"/>
      <c r="M138" s="14">
        <f t="shared" ref="M138" si="315">SUM(K138*L138)</f>
        <v>0</v>
      </c>
      <c r="N138" s="29"/>
    </row>
    <row r="139" spans="1:14" x14ac:dyDescent="0.25">
      <c r="A139" s="88">
        <f t="shared" si="267"/>
        <v>110</v>
      </c>
      <c r="B139" s="1"/>
      <c r="C139" s="1"/>
      <c r="D139" s="2"/>
      <c r="E139" s="13">
        <f t="shared" si="222"/>
        <v>0</v>
      </c>
      <c r="F139" s="14">
        <f t="shared" si="45"/>
        <v>0</v>
      </c>
      <c r="G139" s="14">
        <f t="shared" si="46"/>
        <v>0</v>
      </c>
      <c r="H139" s="14">
        <f t="shared" si="47"/>
        <v>0</v>
      </c>
      <c r="I139" s="7"/>
      <c r="J139" s="11"/>
      <c r="K139" s="14">
        <f t="shared" si="223"/>
        <v>0</v>
      </c>
      <c r="L139" s="9"/>
      <c r="M139" s="14">
        <f t="shared" si="224"/>
        <v>0</v>
      </c>
      <c r="N139" s="29"/>
    </row>
    <row r="140" spans="1:14" x14ac:dyDescent="0.25">
      <c r="A140" s="88">
        <f t="shared" si="267"/>
        <v>111</v>
      </c>
      <c r="B140" s="1"/>
      <c r="C140" s="1"/>
      <c r="D140" s="2"/>
      <c r="E140" s="13">
        <f t="shared" ref="E140" si="316">IF($C$8="25 or less",IF(D140&lt;11,0,IF(AND(D140&gt;=11,D140&lt;=11.81),D140+1,IF(AND(D140&gt;=11.82,D140&lt;=12.8),12.81,0))),IF($C$8="26 or more",IF(D140&lt;12,0,IF(AND(D140&gt;=12,D140&lt;=12.81),D140+1,IF(AND(D140&gt;=12.82,D140&lt;=13.8),13.81,0))),0))</f>
        <v>0</v>
      </c>
      <c r="F140" s="14">
        <f t="shared" ref="F140" si="317">IF(E140-D140&gt;0,E140-D140,0)</f>
        <v>0</v>
      </c>
      <c r="G140" s="14">
        <f t="shared" ref="G140" si="318">F140*0.062</f>
        <v>0</v>
      </c>
      <c r="H140" s="14">
        <f t="shared" ref="H140" si="319">F140*0.0145</f>
        <v>0</v>
      </c>
      <c r="I140" s="7"/>
      <c r="J140" s="11"/>
      <c r="K140" s="14">
        <f t="shared" ref="K140" si="320">ROUND((SUM(F140+G140+H140)+(F140*I140)+(F140*J140)),2)</f>
        <v>0</v>
      </c>
      <c r="L140" s="9"/>
      <c r="M140" s="14">
        <f t="shared" ref="M140" si="321">SUM(K140*L140)</f>
        <v>0</v>
      </c>
      <c r="N140" s="29"/>
    </row>
    <row r="141" spans="1:14" x14ac:dyDescent="0.25">
      <c r="A141" s="88">
        <f t="shared" si="267"/>
        <v>112</v>
      </c>
      <c r="B141" s="1"/>
      <c r="C141" s="1"/>
      <c r="D141" s="2"/>
      <c r="E141" s="13">
        <f t="shared" si="222"/>
        <v>0</v>
      </c>
      <c r="F141" s="14">
        <f t="shared" si="45"/>
        <v>0</v>
      </c>
      <c r="G141" s="14">
        <f t="shared" si="46"/>
        <v>0</v>
      </c>
      <c r="H141" s="14">
        <f t="shared" si="47"/>
        <v>0</v>
      </c>
      <c r="I141" s="7"/>
      <c r="J141" s="11"/>
      <c r="K141" s="14">
        <f t="shared" si="223"/>
        <v>0</v>
      </c>
      <c r="L141" s="9"/>
      <c r="M141" s="14">
        <f t="shared" si="224"/>
        <v>0</v>
      </c>
      <c r="N141" s="29"/>
    </row>
    <row r="142" spans="1:14" x14ac:dyDescent="0.25">
      <c r="A142" s="88">
        <f t="shared" si="267"/>
        <v>113</v>
      </c>
      <c r="B142" s="1"/>
      <c r="C142" s="1"/>
      <c r="D142" s="2"/>
      <c r="E142" s="13">
        <f t="shared" ref="E142" si="322">IF($C$8="25 or less",IF(D142&lt;11,0,IF(AND(D142&gt;=11,D142&lt;=11.81),D142+1,IF(AND(D142&gt;=11.82,D142&lt;=12.8),12.81,0))),IF($C$8="26 or more",IF(D142&lt;12,0,IF(AND(D142&gt;=12,D142&lt;=12.81),D142+1,IF(AND(D142&gt;=12.82,D142&lt;=13.8),13.81,0))),0))</f>
        <v>0</v>
      </c>
      <c r="F142" s="14">
        <f t="shared" ref="F142" si="323">IF(E142-D142&gt;0,E142-D142,0)</f>
        <v>0</v>
      </c>
      <c r="G142" s="14">
        <f t="shared" ref="G142" si="324">F142*0.062</f>
        <v>0</v>
      </c>
      <c r="H142" s="14">
        <f t="shared" ref="H142" si="325">F142*0.0145</f>
        <v>0</v>
      </c>
      <c r="I142" s="7"/>
      <c r="J142" s="11"/>
      <c r="K142" s="14">
        <f t="shared" ref="K142" si="326">ROUND((SUM(F142+G142+H142)+(F142*I142)+(F142*J142)),2)</f>
        <v>0</v>
      </c>
      <c r="L142" s="9"/>
      <c r="M142" s="14">
        <f t="shared" ref="M142" si="327">SUM(K142*L142)</f>
        <v>0</v>
      </c>
      <c r="N142" s="29"/>
    </row>
    <row r="143" spans="1:14" x14ac:dyDescent="0.25">
      <c r="A143" s="88">
        <f t="shared" si="267"/>
        <v>114</v>
      </c>
      <c r="B143" s="1"/>
      <c r="C143" s="1"/>
      <c r="D143" s="2"/>
      <c r="E143" s="13">
        <f t="shared" si="222"/>
        <v>0</v>
      </c>
      <c r="F143" s="14">
        <f t="shared" si="45"/>
        <v>0</v>
      </c>
      <c r="G143" s="14">
        <f t="shared" si="46"/>
        <v>0</v>
      </c>
      <c r="H143" s="14">
        <f t="shared" si="47"/>
        <v>0</v>
      </c>
      <c r="I143" s="7"/>
      <c r="J143" s="11"/>
      <c r="K143" s="14">
        <f t="shared" si="223"/>
        <v>0</v>
      </c>
      <c r="L143" s="9"/>
      <c r="M143" s="14">
        <f t="shared" si="224"/>
        <v>0</v>
      </c>
      <c r="N143" s="29"/>
    </row>
    <row r="144" spans="1:14" x14ac:dyDescent="0.25">
      <c r="A144" s="88">
        <f t="shared" si="267"/>
        <v>115</v>
      </c>
      <c r="B144" s="1"/>
      <c r="C144" s="1"/>
      <c r="D144" s="2"/>
      <c r="E144" s="13">
        <f t="shared" ref="E144" si="328">IF($C$8="25 or less",IF(D144&lt;11,0,IF(AND(D144&gt;=11,D144&lt;=11.81),D144+1,IF(AND(D144&gt;=11.82,D144&lt;=12.8),12.81,0))),IF($C$8="26 or more",IF(D144&lt;12,0,IF(AND(D144&gt;=12,D144&lt;=12.81),D144+1,IF(AND(D144&gt;=12.82,D144&lt;=13.8),13.81,0))),0))</f>
        <v>0</v>
      </c>
      <c r="F144" s="14">
        <f t="shared" ref="F144" si="329">IF(E144-D144&gt;0,E144-D144,0)</f>
        <v>0</v>
      </c>
      <c r="G144" s="14">
        <f t="shared" ref="G144" si="330">F144*0.062</f>
        <v>0</v>
      </c>
      <c r="H144" s="14">
        <f t="shared" ref="H144" si="331">F144*0.0145</f>
        <v>0</v>
      </c>
      <c r="I144" s="7"/>
      <c r="J144" s="11"/>
      <c r="K144" s="14">
        <f t="shared" ref="K144" si="332">ROUND((SUM(F144+G144+H144)+(F144*I144)+(F144*J144)),2)</f>
        <v>0</v>
      </c>
      <c r="L144" s="9"/>
      <c r="M144" s="14">
        <f t="shared" ref="M144" si="333">SUM(K144*L144)</f>
        <v>0</v>
      </c>
      <c r="N144" s="29"/>
    </row>
    <row r="145" spans="1:14" x14ac:dyDescent="0.25">
      <c r="A145" s="88">
        <f t="shared" si="267"/>
        <v>116</v>
      </c>
      <c r="B145" s="1"/>
      <c r="C145" s="1"/>
      <c r="D145" s="2"/>
      <c r="E145" s="13">
        <f t="shared" si="222"/>
        <v>0</v>
      </c>
      <c r="F145" s="14">
        <f t="shared" si="45"/>
        <v>0</v>
      </c>
      <c r="G145" s="14">
        <f t="shared" si="46"/>
        <v>0</v>
      </c>
      <c r="H145" s="14">
        <f t="shared" si="47"/>
        <v>0</v>
      </c>
      <c r="I145" s="7"/>
      <c r="J145" s="11"/>
      <c r="K145" s="14">
        <f t="shared" si="223"/>
        <v>0</v>
      </c>
      <c r="L145" s="9"/>
      <c r="M145" s="14">
        <f t="shared" si="224"/>
        <v>0</v>
      </c>
      <c r="N145" s="29"/>
    </row>
    <row r="146" spans="1:14" x14ac:dyDescent="0.25">
      <c r="A146" s="88">
        <f t="shared" si="267"/>
        <v>117</v>
      </c>
      <c r="B146" s="1"/>
      <c r="C146" s="1"/>
      <c r="D146" s="2"/>
      <c r="E146" s="13">
        <f t="shared" ref="E146" si="334">IF($C$8="25 or less",IF(D146&lt;11,0,IF(AND(D146&gt;=11,D146&lt;=11.81),D146+1,IF(AND(D146&gt;=11.82,D146&lt;=12.8),12.81,0))),IF($C$8="26 or more",IF(D146&lt;12,0,IF(AND(D146&gt;=12,D146&lt;=12.81),D146+1,IF(AND(D146&gt;=12.82,D146&lt;=13.8),13.81,0))),0))</f>
        <v>0</v>
      </c>
      <c r="F146" s="14">
        <f t="shared" ref="F146" si="335">IF(E146-D146&gt;0,E146-D146,0)</f>
        <v>0</v>
      </c>
      <c r="G146" s="14">
        <f t="shared" ref="G146" si="336">F146*0.062</f>
        <v>0</v>
      </c>
      <c r="H146" s="14">
        <f t="shared" ref="H146" si="337">F146*0.0145</f>
        <v>0</v>
      </c>
      <c r="I146" s="7"/>
      <c r="J146" s="11"/>
      <c r="K146" s="14">
        <f t="shared" ref="K146" si="338">ROUND((SUM(F146+G146+H146)+(F146*I146)+(F146*J146)),2)</f>
        <v>0</v>
      </c>
      <c r="L146" s="9"/>
      <c r="M146" s="14">
        <f t="shared" ref="M146" si="339">SUM(K146*L146)</f>
        <v>0</v>
      </c>
      <c r="N146" s="29"/>
    </row>
    <row r="147" spans="1:14" x14ac:dyDescent="0.25">
      <c r="A147" s="88">
        <f t="shared" si="267"/>
        <v>118</v>
      </c>
      <c r="B147" s="1"/>
      <c r="C147" s="1"/>
      <c r="D147" s="2"/>
      <c r="E147" s="13">
        <f t="shared" si="222"/>
        <v>0</v>
      </c>
      <c r="F147" s="14">
        <f t="shared" si="45"/>
        <v>0</v>
      </c>
      <c r="G147" s="14">
        <f t="shared" si="46"/>
        <v>0</v>
      </c>
      <c r="H147" s="14">
        <f t="shared" si="47"/>
        <v>0</v>
      </c>
      <c r="I147" s="7"/>
      <c r="J147" s="11"/>
      <c r="K147" s="14">
        <f t="shared" si="223"/>
        <v>0</v>
      </c>
      <c r="L147" s="9"/>
      <c r="M147" s="14">
        <f t="shared" si="224"/>
        <v>0</v>
      </c>
      <c r="N147" s="29"/>
    </row>
    <row r="148" spans="1:14" x14ac:dyDescent="0.25">
      <c r="A148" s="88">
        <f t="shared" si="267"/>
        <v>119</v>
      </c>
      <c r="B148" s="1"/>
      <c r="C148" s="1"/>
      <c r="D148" s="2"/>
      <c r="E148" s="13">
        <f t="shared" ref="E148" si="340">IF($C$8="25 or less",IF(D148&lt;11,0,IF(AND(D148&gt;=11,D148&lt;=11.81),D148+1,IF(AND(D148&gt;=11.82,D148&lt;=12.8),12.81,0))),IF($C$8="26 or more",IF(D148&lt;12,0,IF(AND(D148&gt;=12,D148&lt;=12.81),D148+1,IF(AND(D148&gt;=12.82,D148&lt;=13.8),13.81,0))),0))</f>
        <v>0</v>
      </c>
      <c r="F148" s="14">
        <f t="shared" ref="F148" si="341">IF(E148-D148&gt;0,E148-D148,0)</f>
        <v>0</v>
      </c>
      <c r="G148" s="14">
        <f t="shared" ref="G148" si="342">F148*0.062</f>
        <v>0</v>
      </c>
      <c r="H148" s="14">
        <f t="shared" ref="H148" si="343">F148*0.0145</f>
        <v>0</v>
      </c>
      <c r="I148" s="7"/>
      <c r="J148" s="11"/>
      <c r="K148" s="14">
        <f t="shared" ref="K148" si="344">ROUND((SUM(F148+G148+H148)+(F148*I148)+(F148*J148)),2)</f>
        <v>0</v>
      </c>
      <c r="L148" s="9"/>
      <c r="M148" s="14">
        <f t="shared" ref="M148" si="345">SUM(K148*L148)</f>
        <v>0</v>
      </c>
      <c r="N148" s="29"/>
    </row>
    <row r="149" spans="1:14" x14ac:dyDescent="0.25">
      <c r="A149" s="88">
        <f t="shared" si="267"/>
        <v>120</v>
      </c>
      <c r="B149" s="1"/>
      <c r="C149" s="1"/>
      <c r="D149" s="2"/>
      <c r="E149" s="13">
        <f t="shared" si="222"/>
        <v>0</v>
      </c>
      <c r="F149" s="14">
        <f t="shared" si="45"/>
        <v>0</v>
      </c>
      <c r="G149" s="14">
        <f t="shared" si="46"/>
        <v>0</v>
      </c>
      <c r="H149" s="14">
        <f t="shared" si="47"/>
        <v>0</v>
      </c>
      <c r="I149" s="7"/>
      <c r="J149" s="11"/>
      <c r="K149" s="14">
        <f t="shared" si="223"/>
        <v>0</v>
      </c>
      <c r="L149" s="9"/>
      <c r="M149" s="14">
        <f t="shared" si="224"/>
        <v>0</v>
      </c>
      <c r="N149" s="29"/>
    </row>
    <row r="150" spans="1:14" x14ac:dyDescent="0.25">
      <c r="A150" s="88">
        <f t="shared" si="267"/>
        <v>121</v>
      </c>
      <c r="B150" s="1"/>
      <c r="C150" s="1"/>
      <c r="D150" s="2"/>
      <c r="E150" s="13">
        <f t="shared" ref="E150" si="346">IF($C$8="25 or less",IF(D150&lt;11,0,IF(AND(D150&gt;=11,D150&lt;=11.81),D150+1,IF(AND(D150&gt;=11.82,D150&lt;=12.8),12.81,0))),IF($C$8="26 or more",IF(D150&lt;12,0,IF(AND(D150&gt;=12,D150&lt;=12.81),D150+1,IF(AND(D150&gt;=12.82,D150&lt;=13.8),13.81,0))),0))</f>
        <v>0</v>
      </c>
      <c r="F150" s="14">
        <f t="shared" ref="F150" si="347">IF(E150-D150&gt;0,E150-D150,0)</f>
        <v>0</v>
      </c>
      <c r="G150" s="14">
        <f t="shared" ref="G150" si="348">F150*0.062</f>
        <v>0</v>
      </c>
      <c r="H150" s="14">
        <f t="shared" ref="H150" si="349">F150*0.0145</f>
        <v>0</v>
      </c>
      <c r="I150" s="7"/>
      <c r="J150" s="11"/>
      <c r="K150" s="14">
        <f t="shared" ref="K150" si="350">ROUND((SUM(F150+G150+H150)+(F150*I150)+(F150*J150)),2)</f>
        <v>0</v>
      </c>
      <c r="L150" s="9"/>
      <c r="M150" s="14">
        <f t="shared" ref="M150" si="351">SUM(K150*L150)</f>
        <v>0</v>
      </c>
      <c r="N150" s="29"/>
    </row>
    <row r="151" spans="1:14" x14ac:dyDescent="0.25">
      <c r="A151" s="88">
        <f t="shared" si="267"/>
        <v>122</v>
      </c>
      <c r="B151" s="1"/>
      <c r="C151" s="1"/>
      <c r="D151" s="2"/>
      <c r="E151" s="13">
        <f t="shared" si="222"/>
        <v>0</v>
      </c>
      <c r="F151" s="14">
        <f t="shared" si="45"/>
        <v>0</v>
      </c>
      <c r="G151" s="14">
        <f t="shared" si="46"/>
        <v>0</v>
      </c>
      <c r="H151" s="14">
        <f t="shared" si="47"/>
        <v>0</v>
      </c>
      <c r="I151" s="7"/>
      <c r="J151" s="11"/>
      <c r="K151" s="14">
        <f t="shared" si="223"/>
        <v>0</v>
      </c>
      <c r="L151" s="9"/>
      <c r="M151" s="14">
        <f t="shared" si="224"/>
        <v>0</v>
      </c>
      <c r="N151" s="29"/>
    </row>
    <row r="152" spans="1:14" x14ac:dyDescent="0.25">
      <c r="A152" s="88">
        <f t="shared" si="267"/>
        <v>123</v>
      </c>
      <c r="B152" s="1"/>
      <c r="C152" s="1"/>
      <c r="D152" s="2"/>
      <c r="E152" s="13">
        <f t="shared" ref="E152" si="352">IF($C$8="25 or less",IF(D152&lt;11,0,IF(AND(D152&gt;=11,D152&lt;=11.81),D152+1,IF(AND(D152&gt;=11.82,D152&lt;=12.8),12.81,0))),IF($C$8="26 or more",IF(D152&lt;12,0,IF(AND(D152&gt;=12,D152&lt;=12.81),D152+1,IF(AND(D152&gt;=12.82,D152&lt;=13.8),13.81,0))),0))</f>
        <v>0</v>
      </c>
      <c r="F152" s="14">
        <f t="shared" ref="F152" si="353">IF(E152-D152&gt;0,E152-D152,0)</f>
        <v>0</v>
      </c>
      <c r="G152" s="14">
        <f t="shared" ref="G152" si="354">F152*0.062</f>
        <v>0</v>
      </c>
      <c r="H152" s="14">
        <f t="shared" ref="H152" si="355">F152*0.0145</f>
        <v>0</v>
      </c>
      <c r="I152" s="7"/>
      <c r="J152" s="11"/>
      <c r="K152" s="14">
        <f t="shared" ref="K152" si="356">ROUND((SUM(F152+G152+H152)+(F152*I152)+(F152*J152)),2)</f>
        <v>0</v>
      </c>
      <c r="L152" s="9"/>
      <c r="M152" s="14">
        <f t="shared" ref="M152" si="357">SUM(K152*L152)</f>
        <v>0</v>
      </c>
      <c r="N152" s="29"/>
    </row>
    <row r="153" spans="1:14" x14ac:dyDescent="0.25">
      <c r="A153" s="88">
        <f t="shared" si="267"/>
        <v>124</v>
      </c>
      <c r="B153" s="1"/>
      <c r="C153" s="1"/>
      <c r="D153" s="2"/>
      <c r="E153" s="13">
        <f t="shared" si="222"/>
        <v>0</v>
      </c>
      <c r="F153" s="14">
        <f t="shared" si="45"/>
        <v>0</v>
      </c>
      <c r="G153" s="14">
        <f t="shared" si="46"/>
        <v>0</v>
      </c>
      <c r="H153" s="14">
        <f t="shared" si="47"/>
        <v>0</v>
      </c>
      <c r="I153" s="7"/>
      <c r="J153" s="11"/>
      <c r="K153" s="14">
        <f t="shared" si="223"/>
        <v>0</v>
      </c>
      <c r="L153" s="9"/>
      <c r="M153" s="14">
        <f t="shared" si="224"/>
        <v>0</v>
      </c>
      <c r="N153" s="29"/>
    </row>
    <row r="154" spans="1:14" x14ac:dyDescent="0.25">
      <c r="A154" s="88">
        <f t="shared" si="267"/>
        <v>125</v>
      </c>
      <c r="B154" s="1"/>
      <c r="C154" s="1"/>
      <c r="D154" s="2"/>
      <c r="E154" s="13">
        <f t="shared" ref="E154" si="358">IF($C$8="25 or less",IF(D154&lt;11,0,IF(AND(D154&gt;=11,D154&lt;=11.81),D154+1,IF(AND(D154&gt;=11.82,D154&lt;=12.8),12.81,0))),IF($C$8="26 or more",IF(D154&lt;12,0,IF(AND(D154&gt;=12,D154&lt;=12.81),D154+1,IF(AND(D154&gt;=12.82,D154&lt;=13.8),13.81,0))),0))</f>
        <v>0</v>
      </c>
      <c r="F154" s="14">
        <f t="shared" ref="F154" si="359">IF(E154-D154&gt;0,E154-D154,0)</f>
        <v>0</v>
      </c>
      <c r="G154" s="14">
        <f t="shared" ref="G154" si="360">F154*0.062</f>
        <v>0</v>
      </c>
      <c r="H154" s="14">
        <f t="shared" ref="H154" si="361">F154*0.0145</f>
        <v>0</v>
      </c>
      <c r="I154" s="7"/>
      <c r="J154" s="11"/>
      <c r="K154" s="14">
        <f t="shared" ref="K154" si="362">ROUND((SUM(F154+G154+H154)+(F154*I154)+(F154*J154)),2)</f>
        <v>0</v>
      </c>
      <c r="L154" s="9"/>
      <c r="M154" s="14">
        <f t="shared" ref="M154" si="363">SUM(K154*L154)</f>
        <v>0</v>
      </c>
      <c r="N154" s="29"/>
    </row>
    <row r="155" spans="1:14" x14ac:dyDescent="0.25">
      <c r="A155" s="88">
        <f t="shared" si="267"/>
        <v>126</v>
      </c>
      <c r="B155" s="1"/>
      <c r="C155" s="1"/>
      <c r="D155" s="2"/>
      <c r="E155" s="13">
        <f t="shared" si="222"/>
        <v>0</v>
      </c>
      <c r="F155" s="14">
        <f t="shared" si="45"/>
        <v>0</v>
      </c>
      <c r="G155" s="14">
        <f t="shared" si="46"/>
        <v>0</v>
      </c>
      <c r="H155" s="14">
        <f t="shared" si="47"/>
        <v>0</v>
      </c>
      <c r="I155" s="7"/>
      <c r="J155" s="11"/>
      <c r="K155" s="14">
        <f t="shared" si="223"/>
        <v>0</v>
      </c>
      <c r="L155" s="9"/>
      <c r="M155" s="14">
        <f t="shared" si="224"/>
        <v>0</v>
      </c>
      <c r="N155" s="29"/>
    </row>
    <row r="156" spans="1:14" x14ac:dyDescent="0.25">
      <c r="A156" s="88">
        <f t="shared" si="267"/>
        <v>127</v>
      </c>
      <c r="B156" s="1"/>
      <c r="C156" s="1"/>
      <c r="D156" s="2"/>
      <c r="E156" s="13">
        <f t="shared" ref="E156" si="364">IF($C$8="25 or less",IF(D156&lt;11,0,IF(AND(D156&gt;=11,D156&lt;=11.81),D156+1,IF(AND(D156&gt;=11.82,D156&lt;=12.8),12.81,0))),IF($C$8="26 or more",IF(D156&lt;12,0,IF(AND(D156&gt;=12,D156&lt;=12.81),D156+1,IF(AND(D156&gt;=12.82,D156&lt;=13.8),13.81,0))),0))</f>
        <v>0</v>
      </c>
      <c r="F156" s="14">
        <f t="shared" ref="F156" si="365">IF(E156-D156&gt;0,E156-D156,0)</f>
        <v>0</v>
      </c>
      <c r="G156" s="14">
        <f t="shared" ref="G156" si="366">F156*0.062</f>
        <v>0</v>
      </c>
      <c r="H156" s="14">
        <f t="shared" ref="H156" si="367">F156*0.0145</f>
        <v>0</v>
      </c>
      <c r="I156" s="7"/>
      <c r="J156" s="11"/>
      <c r="K156" s="14">
        <f t="shared" ref="K156" si="368">ROUND((SUM(F156+G156+H156)+(F156*I156)+(F156*J156)),2)</f>
        <v>0</v>
      </c>
      <c r="L156" s="9"/>
      <c r="M156" s="14">
        <f t="shared" ref="M156" si="369">SUM(K156*L156)</f>
        <v>0</v>
      </c>
      <c r="N156" s="29"/>
    </row>
    <row r="157" spans="1:14" x14ac:dyDescent="0.25">
      <c r="A157" s="88">
        <f t="shared" si="267"/>
        <v>128</v>
      </c>
      <c r="B157" s="1"/>
      <c r="C157" s="1"/>
      <c r="D157" s="2"/>
      <c r="E157" s="13">
        <f t="shared" si="222"/>
        <v>0</v>
      </c>
      <c r="F157" s="14">
        <f t="shared" si="45"/>
        <v>0</v>
      </c>
      <c r="G157" s="14">
        <f t="shared" si="46"/>
        <v>0</v>
      </c>
      <c r="H157" s="14">
        <f t="shared" si="47"/>
        <v>0</v>
      </c>
      <c r="I157" s="7"/>
      <c r="J157" s="11"/>
      <c r="K157" s="14">
        <f t="shared" si="223"/>
        <v>0</v>
      </c>
      <c r="L157" s="9"/>
      <c r="M157" s="14">
        <f t="shared" si="224"/>
        <v>0</v>
      </c>
      <c r="N157" s="29"/>
    </row>
    <row r="158" spans="1:14" x14ac:dyDescent="0.25">
      <c r="A158" s="88">
        <f t="shared" si="267"/>
        <v>129</v>
      </c>
      <c r="B158" s="1"/>
      <c r="C158" s="1"/>
      <c r="D158" s="2"/>
      <c r="E158" s="13">
        <f t="shared" ref="E158" si="370">IF($C$8="25 or less",IF(D158&lt;11,0,IF(AND(D158&gt;=11,D158&lt;=11.81),D158+1,IF(AND(D158&gt;=11.82,D158&lt;=12.8),12.81,0))),IF($C$8="26 or more",IF(D158&lt;12,0,IF(AND(D158&gt;=12,D158&lt;=12.81),D158+1,IF(AND(D158&gt;=12.82,D158&lt;=13.8),13.81,0))),0))</f>
        <v>0</v>
      </c>
      <c r="F158" s="14">
        <f t="shared" ref="F158" si="371">IF(E158-D158&gt;0,E158-D158,0)</f>
        <v>0</v>
      </c>
      <c r="G158" s="14">
        <f t="shared" ref="G158" si="372">F158*0.062</f>
        <v>0</v>
      </c>
      <c r="H158" s="14">
        <f t="shared" ref="H158" si="373">F158*0.0145</f>
        <v>0</v>
      </c>
      <c r="I158" s="7"/>
      <c r="J158" s="11"/>
      <c r="K158" s="14">
        <f t="shared" ref="K158" si="374">ROUND((SUM(F158+G158+H158)+(F158*I158)+(F158*J158)),2)</f>
        <v>0</v>
      </c>
      <c r="L158" s="9"/>
      <c r="M158" s="14">
        <f t="shared" ref="M158" si="375">SUM(K158*L158)</f>
        <v>0</v>
      </c>
      <c r="N158" s="29"/>
    </row>
    <row r="159" spans="1:14" x14ac:dyDescent="0.25">
      <c r="A159" s="88">
        <f t="shared" si="267"/>
        <v>130</v>
      </c>
      <c r="B159" s="1"/>
      <c r="C159" s="1"/>
      <c r="D159" s="2"/>
      <c r="E159" s="13">
        <f t="shared" si="222"/>
        <v>0</v>
      </c>
      <c r="F159" s="14">
        <f t="shared" si="45"/>
        <v>0</v>
      </c>
      <c r="G159" s="14">
        <f t="shared" si="46"/>
        <v>0</v>
      </c>
      <c r="H159" s="14">
        <f t="shared" si="47"/>
        <v>0</v>
      </c>
      <c r="I159" s="7"/>
      <c r="J159" s="11"/>
      <c r="K159" s="14">
        <f t="shared" si="223"/>
        <v>0</v>
      </c>
      <c r="L159" s="9"/>
      <c r="M159" s="14">
        <f t="shared" si="224"/>
        <v>0</v>
      </c>
      <c r="N159" s="29"/>
    </row>
    <row r="160" spans="1:14" x14ac:dyDescent="0.25">
      <c r="A160" s="88">
        <f t="shared" si="267"/>
        <v>131</v>
      </c>
      <c r="B160" s="1"/>
      <c r="C160" s="1"/>
      <c r="D160" s="2"/>
      <c r="E160" s="13">
        <f t="shared" ref="E160" si="376">IF($C$8="25 or less",IF(D160&lt;11,0,IF(AND(D160&gt;=11,D160&lt;=11.81),D160+1,IF(AND(D160&gt;=11.82,D160&lt;=12.8),12.81,0))),IF($C$8="26 or more",IF(D160&lt;12,0,IF(AND(D160&gt;=12,D160&lt;=12.81),D160+1,IF(AND(D160&gt;=12.82,D160&lt;=13.8),13.81,0))),0))</f>
        <v>0</v>
      </c>
      <c r="F160" s="14">
        <f t="shared" ref="F160" si="377">IF(E160-D160&gt;0,E160-D160,0)</f>
        <v>0</v>
      </c>
      <c r="G160" s="14">
        <f t="shared" ref="G160" si="378">F160*0.062</f>
        <v>0</v>
      </c>
      <c r="H160" s="14">
        <f t="shared" ref="H160" si="379">F160*0.0145</f>
        <v>0</v>
      </c>
      <c r="I160" s="7"/>
      <c r="J160" s="11"/>
      <c r="K160" s="14">
        <f t="shared" ref="K160" si="380">ROUND((SUM(F160+G160+H160)+(F160*I160)+(F160*J160)),2)</f>
        <v>0</v>
      </c>
      <c r="L160" s="9"/>
      <c r="M160" s="14">
        <f t="shared" ref="M160" si="381">SUM(K160*L160)</f>
        <v>0</v>
      </c>
      <c r="N160" s="29"/>
    </row>
    <row r="161" spans="1:14" x14ac:dyDescent="0.25">
      <c r="A161" s="88">
        <f t="shared" si="267"/>
        <v>132</v>
      </c>
      <c r="B161" s="1"/>
      <c r="C161" s="1"/>
      <c r="D161" s="2"/>
      <c r="E161" s="13">
        <f t="shared" si="222"/>
        <v>0</v>
      </c>
      <c r="F161" s="14">
        <f t="shared" ref="F161" si="382">IF(E161-D161&gt;0,E161-D161,0)</f>
        <v>0</v>
      </c>
      <c r="G161" s="14">
        <f t="shared" ref="G161" si="383">F161*0.062</f>
        <v>0</v>
      </c>
      <c r="H161" s="14">
        <f t="shared" ref="H161" si="384">F161*0.0145</f>
        <v>0</v>
      </c>
      <c r="I161" s="7"/>
      <c r="J161" s="11"/>
      <c r="K161" s="14">
        <f t="shared" si="223"/>
        <v>0</v>
      </c>
      <c r="L161" s="9"/>
      <c r="M161" s="14">
        <f t="shared" si="224"/>
        <v>0</v>
      </c>
      <c r="N161" s="29"/>
    </row>
    <row r="162" spans="1:14" x14ac:dyDescent="0.25">
      <c r="A162" s="88">
        <f t="shared" si="267"/>
        <v>133</v>
      </c>
      <c r="B162" s="1"/>
      <c r="C162" s="1"/>
      <c r="D162" s="2"/>
      <c r="E162" s="13">
        <f t="shared" ref="E162" si="385">IF($C$8="25 or less",IF(D162&lt;11,0,IF(AND(D162&gt;=11,D162&lt;=11.81),D162+1,IF(AND(D162&gt;=11.82,D162&lt;=12.8),12.81,0))),IF($C$8="26 or more",IF(D162&lt;12,0,IF(AND(D162&gt;=12,D162&lt;=12.81),D162+1,IF(AND(D162&gt;=12.82,D162&lt;=13.8),13.81,0))),0))</f>
        <v>0</v>
      </c>
      <c r="F162" s="14">
        <f t="shared" ref="F162" si="386">IF(E162-D162&gt;0,E162-D162,0)</f>
        <v>0</v>
      </c>
      <c r="G162" s="14">
        <f t="shared" ref="G162" si="387">F162*0.062</f>
        <v>0</v>
      </c>
      <c r="H162" s="14">
        <f t="shared" ref="H162" si="388">F162*0.0145</f>
        <v>0</v>
      </c>
      <c r="I162" s="7"/>
      <c r="J162" s="11"/>
      <c r="K162" s="14">
        <f t="shared" ref="K162" si="389">ROUND((SUM(F162+G162+H162)+(F162*I162)+(F162*J162)),2)</f>
        <v>0</v>
      </c>
      <c r="L162" s="9"/>
      <c r="M162" s="14">
        <f t="shared" ref="M162" si="390">SUM(K162*L162)</f>
        <v>0</v>
      </c>
      <c r="N162" s="29"/>
    </row>
    <row r="163" spans="1:14" x14ac:dyDescent="0.25">
      <c r="A163" s="88">
        <f t="shared" si="267"/>
        <v>134</v>
      </c>
      <c r="B163" s="1"/>
      <c r="C163" s="1"/>
      <c r="D163" s="2"/>
      <c r="E163" s="13">
        <f t="shared" si="222"/>
        <v>0</v>
      </c>
      <c r="F163" s="14">
        <f t="shared" ref="F163" si="391">IF(E163-D163&gt;0,E163-D163,0)</f>
        <v>0</v>
      </c>
      <c r="G163" s="14">
        <f t="shared" ref="G163" si="392">F163*0.062</f>
        <v>0</v>
      </c>
      <c r="H163" s="14">
        <f t="shared" ref="H163" si="393">F163*0.0145</f>
        <v>0</v>
      </c>
      <c r="I163" s="7"/>
      <c r="J163" s="11"/>
      <c r="K163" s="14">
        <f t="shared" si="223"/>
        <v>0</v>
      </c>
      <c r="L163" s="9"/>
      <c r="M163" s="14">
        <f t="shared" si="224"/>
        <v>0</v>
      </c>
      <c r="N163" s="29"/>
    </row>
    <row r="164" spans="1:14" x14ac:dyDescent="0.25">
      <c r="A164" s="88">
        <f t="shared" si="267"/>
        <v>135</v>
      </c>
      <c r="B164" s="1"/>
      <c r="C164" s="1"/>
      <c r="D164" s="2"/>
      <c r="E164" s="13">
        <f t="shared" ref="E164" si="394">IF($C$8="25 or less",IF(D164&lt;11,0,IF(AND(D164&gt;=11,D164&lt;=11.81),D164+1,IF(AND(D164&gt;=11.82,D164&lt;=12.8),12.81,0))),IF($C$8="26 or more",IF(D164&lt;12,0,IF(AND(D164&gt;=12,D164&lt;=12.81),D164+1,IF(AND(D164&gt;=12.82,D164&lt;=13.8),13.81,0))),0))</f>
        <v>0</v>
      </c>
      <c r="F164" s="14">
        <f t="shared" ref="F164" si="395">IF(E164-D164&gt;0,E164-D164,0)</f>
        <v>0</v>
      </c>
      <c r="G164" s="14">
        <f t="shared" ref="G164" si="396">F164*0.062</f>
        <v>0</v>
      </c>
      <c r="H164" s="14">
        <f t="shared" ref="H164" si="397">F164*0.0145</f>
        <v>0</v>
      </c>
      <c r="I164" s="7"/>
      <c r="J164" s="11"/>
      <c r="K164" s="14">
        <f t="shared" ref="K164" si="398">ROUND((SUM(F164+G164+H164)+(F164*I164)+(F164*J164)),2)</f>
        <v>0</v>
      </c>
      <c r="L164" s="9"/>
      <c r="M164" s="14">
        <f t="shared" ref="M164" si="399">SUM(K164*L164)</f>
        <v>0</v>
      </c>
      <c r="N164" s="29"/>
    </row>
    <row r="165" spans="1:14" x14ac:dyDescent="0.25">
      <c r="A165" s="88">
        <f t="shared" si="267"/>
        <v>136</v>
      </c>
      <c r="B165" s="1"/>
      <c r="C165" s="1"/>
      <c r="D165" s="2"/>
      <c r="E165" s="13">
        <f t="shared" si="222"/>
        <v>0</v>
      </c>
      <c r="F165" s="14">
        <f t="shared" ref="F165" si="400">IF(E165-D165&gt;0,E165-D165,0)</f>
        <v>0</v>
      </c>
      <c r="G165" s="14">
        <f t="shared" ref="G165" si="401">F165*0.062</f>
        <v>0</v>
      </c>
      <c r="H165" s="14">
        <f t="shared" ref="H165" si="402">F165*0.0145</f>
        <v>0</v>
      </c>
      <c r="I165" s="7"/>
      <c r="J165" s="11"/>
      <c r="K165" s="14">
        <f t="shared" si="223"/>
        <v>0</v>
      </c>
      <c r="L165" s="9"/>
      <c r="M165" s="14">
        <f t="shared" si="224"/>
        <v>0</v>
      </c>
      <c r="N165" s="29"/>
    </row>
    <row r="166" spans="1:14" x14ac:dyDescent="0.25">
      <c r="A166" s="88">
        <f t="shared" si="267"/>
        <v>137</v>
      </c>
      <c r="B166" s="1"/>
      <c r="C166" s="1"/>
      <c r="D166" s="2"/>
      <c r="E166" s="13">
        <f t="shared" ref="E166" si="403">IF($C$8="25 or less",IF(D166&lt;11,0,IF(AND(D166&gt;=11,D166&lt;=11.81),D166+1,IF(AND(D166&gt;=11.82,D166&lt;=12.8),12.81,0))),IF($C$8="26 or more",IF(D166&lt;12,0,IF(AND(D166&gt;=12,D166&lt;=12.81),D166+1,IF(AND(D166&gt;=12.82,D166&lt;=13.8),13.81,0))),0))</f>
        <v>0</v>
      </c>
      <c r="F166" s="14">
        <f t="shared" ref="F166" si="404">IF(E166-D166&gt;0,E166-D166,0)</f>
        <v>0</v>
      </c>
      <c r="G166" s="14">
        <f t="shared" ref="G166" si="405">F166*0.062</f>
        <v>0</v>
      </c>
      <c r="H166" s="14">
        <f t="shared" ref="H166" si="406">F166*0.0145</f>
        <v>0</v>
      </c>
      <c r="I166" s="7"/>
      <c r="J166" s="11"/>
      <c r="K166" s="14">
        <f t="shared" ref="K166" si="407">ROUND((SUM(F166+G166+H166)+(F166*I166)+(F166*J166)),2)</f>
        <v>0</v>
      </c>
      <c r="L166" s="9"/>
      <c r="M166" s="14">
        <f t="shared" ref="M166" si="408">SUM(K166*L166)</f>
        <v>0</v>
      </c>
      <c r="N166" s="29"/>
    </row>
    <row r="167" spans="1:14" x14ac:dyDescent="0.25">
      <c r="A167" s="88">
        <f t="shared" si="267"/>
        <v>138</v>
      </c>
      <c r="B167" s="1"/>
      <c r="C167" s="1"/>
      <c r="D167" s="2"/>
      <c r="E167" s="13">
        <f t="shared" si="222"/>
        <v>0</v>
      </c>
      <c r="F167" s="14">
        <f t="shared" ref="F167" si="409">IF(E167-D167&gt;0,E167-D167,0)</f>
        <v>0</v>
      </c>
      <c r="G167" s="14">
        <f t="shared" ref="G167" si="410">F167*0.062</f>
        <v>0</v>
      </c>
      <c r="H167" s="14">
        <f t="shared" ref="H167" si="411">F167*0.0145</f>
        <v>0</v>
      </c>
      <c r="I167" s="7"/>
      <c r="J167" s="11"/>
      <c r="K167" s="14">
        <f t="shared" si="223"/>
        <v>0</v>
      </c>
      <c r="L167" s="9"/>
      <c r="M167" s="14">
        <f t="shared" si="224"/>
        <v>0</v>
      </c>
      <c r="N167" s="29"/>
    </row>
    <row r="168" spans="1:14" x14ac:dyDescent="0.25">
      <c r="A168" s="88">
        <f t="shared" si="267"/>
        <v>139</v>
      </c>
      <c r="B168" s="1"/>
      <c r="C168" s="1"/>
      <c r="D168" s="2"/>
      <c r="E168" s="13">
        <f t="shared" ref="E168" si="412">IF($C$8="25 or less",IF(D168&lt;11,0,IF(AND(D168&gt;=11,D168&lt;=11.81),D168+1,IF(AND(D168&gt;=11.82,D168&lt;=12.8),12.81,0))),IF($C$8="26 or more",IF(D168&lt;12,0,IF(AND(D168&gt;=12,D168&lt;=12.81),D168+1,IF(AND(D168&gt;=12.82,D168&lt;=13.8),13.81,0))),0))</f>
        <v>0</v>
      </c>
      <c r="F168" s="14">
        <f t="shared" ref="F168" si="413">IF(E168-D168&gt;0,E168-D168,0)</f>
        <v>0</v>
      </c>
      <c r="G168" s="14">
        <f t="shared" ref="G168" si="414">F168*0.062</f>
        <v>0</v>
      </c>
      <c r="H168" s="14">
        <f t="shared" ref="H168" si="415">F168*0.0145</f>
        <v>0</v>
      </c>
      <c r="I168" s="7"/>
      <c r="J168" s="11"/>
      <c r="K168" s="14">
        <f t="shared" ref="K168" si="416">ROUND((SUM(F168+G168+H168)+(F168*I168)+(F168*J168)),2)</f>
        <v>0</v>
      </c>
      <c r="L168" s="9"/>
      <c r="M168" s="14">
        <f t="shared" ref="M168" si="417">SUM(K168*L168)</f>
        <v>0</v>
      </c>
      <c r="N168" s="29"/>
    </row>
    <row r="169" spans="1:14" x14ac:dyDescent="0.25">
      <c r="A169" s="88">
        <f t="shared" si="267"/>
        <v>140</v>
      </c>
      <c r="B169" s="1"/>
      <c r="C169" s="1"/>
      <c r="D169" s="2"/>
      <c r="E169" s="13">
        <f t="shared" si="222"/>
        <v>0</v>
      </c>
      <c r="F169" s="14">
        <f t="shared" ref="F169" si="418">IF(E169-D169&gt;0,E169-D169,0)</f>
        <v>0</v>
      </c>
      <c r="G169" s="14">
        <f t="shared" ref="G169" si="419">F169*0.062</f>
        <v>0</v>
      </c>
      <c r="H169" s="14">
        <f t="shared" ref="H169" si="420">F169*0.0145</f>
        <v>0</v>
      </c>
      <c r="I169" s="7"/>
      <c r="J169" s="11"/>
      <c r="K169" s="14">
        <f t="shared" si="223"/>
        <v>0</v>
      </c>
      <c r="L169" s="9"/>
      <c r="M169" s="14">
        <f t="shared" si="224"/>
        <v>0</v>
      </c>
      <c r="N169" s="29"/>
    </row>
    <row r="170" spans="1:14" x14ac:dyDescent="0.25">
      <c r="A170" s="88">
        <f t="shared" si="267"/>
        <v>141</v>
      </c>
      <c r="B170" s="1"/>
      <c r="C170" s="1"/>
      <c r="D170" s="2"/>
      <c r="E170" s="13">
        <f t="shared" ref="E170" si="421">IF($C$8="25 or less",IF(D170&lt;11,0,IF(AND(D170&gt;=11,D170&lt;=11.81),D170+1,IF(AND(D170&gt;=11.82,D170&lt;=12.8),12.81,0))),IF($C$8="26 or more",IF(D170&lt;12,0,IF(AND(D170&gt;=12,D170&lt;=12.81),D170+1,IF(AND(D170&gt;=12.82,D170&lt;=13.8),13.81,0))),0))</f>
        <v>0</v>
      </c>
      <c r="F170" s="14">
        <f t="shared" ref="F170" si="422">IF(E170-D170&gt;0,E170-D170,0)</f>
        <v>0</v>
      </c>
      <c r="G170" s="14">
        <f t="shared" ref="G170" si="423">F170*0.062</f>
        <v>0</v>
      </c>
      <c r="H170" s="14">
        <f t="shared" ref="H170" si="424">F170*0.0145</f>
        <v>0</v>
      </c>
      <c r="I170" s="7"/>
      <c r="J170" s="11"/>
      <c r="K170" s="14">
        <f t="shared" ref="K170" si="425">ROUND((SUM(F170+G170+H170)+(F170*I170)+(F170*J170)),2)</f>
        <v>0</v>
      </c>
      <c r="L170" s="9"/>
      <c r="M170" s="14">
        <f t="shared" ref="M170" si="426">SUM(K170*L170)</f>
        <v>0</v>
      </c>
      <c r="N170" s="29"/>
    </row>
    <row r="171" spans="1:14" x14ac:dyDescent="0.25">
      <c r="A171" s="88">
        <f t="shared" si="267"/>
        <v>142</v>
      </c>
      <c r="B171" s="1"/>
      <c r="C171" s="1"/>
      <c r="D171" s="2"/>
      <c r="E171" s="13">
        <f t="shared" si="222"/>
        <v>0</v>
      </c>
      <c r="F171" s="14">
        <f t="shared" ref="F171" si="427">IF(E171-D171&gt;0,E171-D171,0)</f>
        <v>0</v>
      </c>
      <c r="G171" s="14">
        <f t="shared" ref="G171" si="428">F171*0.062</f>
        <v>0</v>
      </c>
      <c r="H171" s="14">
        <f t="shared" ref="H171" si="429">F171*0.0145</f>
        <v>0</v>
      </c>
      <c r="I171" s="7"/>
      <c r="J171" s="11"/>
      <c r="K171" s="14">
        <f t="shared" si="223"/>
        <v>0</v>
      </c>
      <c r="L171" s="9"/>
      <c r="M171" s="14">
        <f t="shared" si="224"/>
        <v>0</v>
      </c>
      <c r="N171" s="29"/>
    </row>
    <row r="172" spans="1:14" x14ac:dyDescent="0.25">
      <c r="A172" s="88">
        <f t="shared" si="267"/>
        <v>143</v>
      </c>
      <c r="B172" s="1"/>
      <c r="C172" s="1"/>
      <c r="D172" s="2"/>
      <c r="E172" s="13">
        <f t="shared" ref="E172" si="430">IF($C$8="25 or less",IF(D172&lt;11,0,IF(AND(D172&gt;=11,D172&lt;=11.81),D172+1,IF(AND(D172&gt;=11.82,D172&lt;=12.8),12.81,0))),IF($C$8="26 or more",IF(D172&lt;12,0,IF(AND(D172&gt;=12,D172&lt;=12.81),D172+1,IF(AND(D172&gt;=12.82,D172&lt;=13.8),13.81,0))),0))</f>
        <v>0</v>
      </c>
      <c r="F172" s="14">
        <f t="shared" ref="F172" si="431">IF(E172-D172&gt;0,E172-D172,0)</f>
        <v>0</v>
      </c>
      <c r="G172" s="14">
        <f t="shared" ref="G172" si="432">F172*0.062</f>
        <v>0</v>
      </c>
      <c r="H172" s="14">
        <f t="shared" ref="H172" si="433">F172*0.0145</f>
        <v>0</v>
      </c>
      <c r="I172" s="7"/>
      <c r="J172" s="11"/>
      <c r="K172" s="14">
        <f t="shared" ref="K172" si="434">ROUND((SUM(F172+G172+H172)+(F172*I172)+(F172*J172)),2)</f>
        <v>0</v>
      </c>
      <c r="L172" s="9"/>
      <c r="M172" s="14">
        <f t="shared" ref="M172" si="435">SUM(K172*L172)</f>
        <v>0</v>
      </c>
      <c r="N172" s="29"/>
    </row>
    <row r="173" spans="1:14" x14ac:dyDescent="0.25">
      <c r="A173" s="88">
        <f t="shared" si="267"/>
        <v>144</v>
      </c>
      <c r="B173" s="1"/>
      <c r="C173" s="1"/>
      <c r="D173" s="2"/>
      <c r="E173" s="13">
        <f t="shared" si="222"/>
        <v>0</v>
      </c>
      <c r="F173" s="14">
        <f t="shared" ref="F173" si="436">IF(E173-D173&gt;0,E173-D173,0)</f>
        <v>0</v>
      </c>
      <c r="G173" s="14">
        <f t="shared" ref="G173" si="437">F173*0.062</f>
        <v>0</v>
      </c>
      <c r="H173" s="14">
        <f t="shared" ref="H173" si="438">F173*0.0145</f>
        <v>0</v>
      </c>
      <c r="I173" s="7"/>
      <c r="J173" s="11"/>
      <c r="K173" s="14">
        <f t="shared" si="223"/>
        <v>0</v>
      </c>
      <c r="L173" s="9"/>
      <c r="M173" s="14">
        <f t="shared" si="224"/>
        <v>0</v>
      </c>
      <c r="N173" s="29"/>
    </row>
    <row r="174" spans="1:14" x14ac:dyDescent="0.25">
      <c r="A174" s="88">
        <f t="shared" si="267"/>
        <v>145</v>
      </c>
      <c r="B174" s="1"/>
      <c r="C174" s="1"/>
      <c r="D174" s="2"/>
      <c r="E174" s="13">
        <f t="shared" ref="E174" si="439">IF($C$8="25 or less",IF(D174&lt;11,0,IF(AND(D174&gt;=11,D174&lt;=11.81),D174+1,IF(AND(D174&gt;=11.82,D174&lt;=12.8),12.81,0))),IF($C$8="26 or more",IF(D174&lt;12,0,IF(AND(D174&gt;=12,D174&lt;=12.81),D174+1,IF(AND(D174&gt;=12.82,D174&lt;=13.8),13.81,0))),0))</f>
        <v>0</v>
      </c>
      <c r="F174" s="14">
        <f t="shared" ref="F174" si="440">IF(E174-D174&gt;0,E174-D174,0)</f>
        <v>0</v>
      </c>
      <c r="G174" s="14">
        <f t="shared" ref="G174" si="441">F174*0.062</f>
        <v>0</v>
      </c>
      <c r="H174" s="14">
        <f t="shared" ref="H174" si="442">F174*0.0145</f>
        <v>0</v>
      </c>
      <c r="I174" s="7"/>
      <c r="J174" s="11"/>
      <c r="K174" s="14">
        <f t="shared" ref="K174" si="443">ROUND((SUM(F174+G174+H174)+(F174*I174)+(F174*J174)),2)</f>
        <v>0</v>
      </c>
      <c r="L174" s="9"/>
      <c r="M174" s="14">
        <f t="shared" ref="M174" si="444">SUM(K174*L174)</f>
        <v>0</v>
      </c>
      <c r="N174" s="29"/>
    </row>
    <row r="175" spans="1:14" x14ac:dyDescent="0.25">
      <c r="A175" s="88">
        <f t="shared" si="267"/>
        <v>146</v>
      </c>
      <c r="B175" s="1"/>
      <c r="C175" s="1"/>
      <c r="D175" s="2"/>
      <c r="E175" s="13">
        <f t="shared" si="222"/>
        <v>0</v>
      </c>
      <c r="F175" s="14">
        <f t="shared" ref="F175" si="445">IF(E175-D175&gt;0,E175-D175,0)</f>
        <v>0</v>
      </c>
      <c r="G175" s="14">
        <f t="shared" ref="G175" si="446">F175*0.062</f>
        <v>0</v>
      </c>
      <c r="H175" s="14">
        <f t="shared" ref="H175" si="447">F175*0.0145</f>
        <v>0</v>
      </c>
      <c r="I175" s="7"/>
      <c r="J175" s="11"/>
      <c r="K175" s="14">
        <f t="shared" si="223"/>
        <v>0</v>
      </c>
      <c r="L175" s="9"/>
      <c r="M175" s="14">
        <f t="shared" si="224"/>
        <v>0</v>
      </c>
      <c r="N175" s="29"/>
    </row>
    <row r="176" spans="1:14" x14ac:dyDescent="0.25">
      <c r="A176" s="88">
        <f t="shared" si="267"/>
        <v>147</v>
      </c>
      <c r="B176" s="1"/>
      <c r="C176" s="1"/>
      <c r="D176" s="2"/>
      <c r="E176" s="13">
        <f t="shared" ref="E176" si="448">IF($C$8="25 or less",IF(D176&lt;11,0,IF(AND(D176&gt;=11,D176&lt;=11.81),D176+1,IF(AND(D176&gt;=11.82,D176&lt;=12.8),12.81,0))),IF($C$8="26 or more",IF(D176&lt;12,0,IF(AND(D176&gt;=12,D176&lt;=12.81),D176+1,IF(AND(D176&gt;=12.82,D176&lt;=13.8),13.81,0))),0))</f>
        <v>0</v>
      </c>
      <c r="F176" s="14">
        <f t="shared" ref="F176" si="449">IF(E176-D176&gt;0,E176-D176,0)</f>
        <v>0</v>
      </c>
      <c r="G176" s="14">
        <f t="shared" ref="G176" si="450">F176*0.062</f>
        <v>0</v>
      </c>
      <c r="H176" s="14">
        <f t="shared" ref="H176" si="451">F176*0.0145</f>
        <v>0</v>
      </c>
      <c r="I176" s="7"/>
      <c r="J176" s="11"/>
      <c r="K176" s="14">
        <f t="shared" ref="K176" si="452">ROUND((SUM(F176+G176+H176)+(F176*I176)+(F176*J176)),2)</f>
        <v>0</v>
      </c>
      <c r="L176" s="9"/>
      <c r="M176" s="14">
        <f t="shared" ref="M176" si="453">SUM(K176*L176)</f>
        <v>0</v>
      </c>
      <c r="N176" s="29"/>
    </row>
    <row r="177" spans="1:14" x14ac:dyDescent="0.25">
      <c r="A177" s="88">
        <f t="shared" si="267"/>
        <v>148</v>
      </c>
      <c r="B177" s="1"/>
      <c r="C177" s="1"/>
      <c r="D177" s="2"/>
      <c r="E177" s="13">
        <f t="shared" si="222"/>
        <v>0</v>
      </c>
      <c r="F177" s="14">
        <f t="shared" ref="F177" si="454">IF(E177-D177&gt;0,E177-D177,0)</f>
        <v>0</v>
      </c>
      <c r="G177" s="14">
        <f t="shared" ref="G177" si="455">F177*0.062</f>
        <v>0</v>
      </c>
      <c r="H177" s="14">
        <f t="shared" ref="H177" si="456">F177*0.0145</f>
        <v>0</v>
      </c>
      <c r="I177" s="7"/>
      <c r="J177" s="11"/>
      <c r="K177" s="14">
        <f t="shared" si="223"/>
        <v>0</v>
      </c>
      <c r="L177" s="9"/>
      <c r="M177" s="14">
        <f t="shared" si="224"/>
        <v>0</v>
      </c>
      <c r="N177" s="29"/>
    </row>
    <row r="178" spans="1:14" x14ac:dyDescent="0.25">
      <c r="A178" s="88">
        <f t="shared" si="267"/>
        <v>149</v>
      </c>
      <c r="B178" s="1"/>
      <c r="C178" s="1"/>
      <c r="D178" s="2"/>
      <c r="E178" s="13">
        <f t="shared" ref="E178" si="457">IF($C$8="25 or less",IF(D178&lt;11,0,IF(AND(D178&gt;=11,D178&lt;=11.81),D178+1,IF(AND(D178&gt;=11.82,D178&lt;=12.8),12.81,0))),IF($C$8="26 or more",IF(D178&lt;12,0,IF(AND(D178&gt;=12,D178&lt;=12.81),D178+1,IF(AND(D178&gt;=12.82,D178&lt;=13.8),13.81,0))),0))</f>
        <v>0</v>
      </c>
      <c r="F178" s="14">
        <f t="shared" ref="F178" si="458">IF(E178-D178&gt;0,E178-D178,0)</f>
        <v>0</v>
      </c>
      <c r="G178" s="14">
        <f t="shared" ref="G178" si="459">F178*0.062</f>
        <v>0</v>
      </c>
      <c r="H178" s="14">
        <f t="shared" ref="H178" si="460">F178*0.0145</f>
        <v>0</v>
      </c>
      <c r="I178" s="7"/>
      <c r="J178" s="11"/>
      <c r="K178" s="14">
        <f t="shared" ref="K178" si="461">ROUND((SUM(F178+G178+H178)+(F178*I178)+(F178*J178)),2)</f>
        <v>0</v>
      </c>
      <c r="L178" s="9"/>
      <c r="M178" s="14">
        <f t="shared" ref="M178" si="462">SUM(K178*L178)</f>
        <v>0</v>
      </c>
      <c r="N178" s="29"/>
    </row>
    <row r="179" spans="1:14" x14ac:dyDescent="0.25">
      <c r="A179" s="88">
        <f t="shared" si="267"/>
        <v>150</v>
      </c>
      <c r="B179" s="1"/>
      <c r="C179" s="1"/>
      <c r="D179" s="2"/>
      <c r="E179" s="13">
        <f t="shared" si="222"/>
        <v>0</v>
      </c>
      <c r="F179" s="14">
        <f t="shared" ref="F179" si="463">IF(E179-D179&gt;0,E179-D179,0)</f>
        <v>0</v>
      </c>
      <c r="G179" s="14">
        <f t="shared" ref="G179" si="464">F179*0.062</f>
        <v>0</v>
      </c>
      <c r="H179" s="14">
        <f t="shared" ref="H179" si="465">F179*0.0145</f>
        <v>0</v>
      </c>
      <c r="I179" s="7"/>
      <c r="J179" s="11"/>
      <c r="K179" s="14">
        <f t="shared" si="223"/>
        <v>0</v>
      </c>
      <c r="L179" s="9"/>
      <c r="M179" s="14">
        <f t="shared" si="224"/>
        <v>0</v>
      </c>
      <c r="N179" s="29"/>
    </row>
    <row r="180" spans="1:14" x14ac:dyDescent="0.25">
      <c r="A180" s="88">
        <f t="shared" si="267"/>
        <v>151</v>
      </c>
      <c r="B180" s="1"/>
      <c r="C180" s="1"/>
      <c r="D180" s="2"/>
      <c r="E180" s="13">
        <f t="shared" ref="E180" si="466">IF($C$8="25 or less",IF(D180&lt;11,0,IF(AND(D180&gt;=11,D180&lt;=11.81),D180+1,IF(AND(D180&gt;=11.82,D180&lt;=12.8),12.81,0))),IF($C$8="26 or more",IF(D180&lt;12,0,IF(AND(D180&gt;=12,D180&lt;=12.81),D180+1,IF(AND(D180&gt;=12.82,D180&lt;=13.8),13.81,0))),0))</f>
        <v>0</v>
      </c>
      <c r="F180" s="14">
        <f t="shared" ref="F180" si="467">IF(E180-D180&gt;0,E180-D180,0)</f>
        <v>0</v>
      </c>
      <c r="G180" s="14">
        <f t="shared" ref="G180" si="468">F180*0.062</f>
        <v>0</v>
      </c>
      <c r="H180" s="14">
        <f t="shared" ref="H180" si="469">F180*0.0145</f>
        <v>0</v>
      </c>
      <c r="I180" s="7"/>
      <c r="J180" s="11"/>
      <c r="K180" s="14">
        <f t="shared" ref="K180" si="470">ROUND((SUM(F180+G180+H180)+(F180*I180)+(F180*J180)),2)</f>
        <v>0</v>
      </c>
      <c r="L180" s="9"/>
      <c r="M180" s="14">
        <f t="shared" ref="M180" si="471">SUM(K180*L180)</f>
        <v>0</v>
      </c>
      <c r="N180" s="29"/>
    </row>
    <row r="181" spans="1:14" x14ac:dyDescent="0.25">
      <c r="A181" s="88">
        <f t="shared" si="267"/>
        <v>152</v>
      </c>
      <c r="B181" s="1"/>
      <c r="C181" s="1"/>
      <c r="D181" s="2"/>
      <c r="E181" s="13">
        <f t="shared" si="222"/>
        <v>0</v>
      </c>
      <c r="F181" s="14">
        <f t="shared" ref="F181" si="472">IF(E181-D181&gt;0,E181-D181,0)</f>
        <v>0</v>
      </c>
      <c r="G181" s="14">
        <f t="shared" ref="G181" si="473">F181*0.062</f>
        <v>0</v>
      </c>
      <c r="H181" s="14">
        <f t="shared" ref="H181" si="474">F181*0.0145</f>
        <v>0</v>
      </c>
      <c r="I181" s="7"/>
      <c r="J181" s="11"/>
      <c r="K181" s="14">
        <f t="shared" si="223"/>
        <v>0</v>
      </c>
      <c r="L181" s="9"/>
      <c r="M181" s="14">
        <f t="shared" si="224"/>
        <v>0</v>
      </c>
      <c r="N181" s="29"/>
    </row>
    <row r="182" spans="1:14" x14ac:dyDescent="0.25">
      <c r="A182" s="88">
        <f t="shared" si="267"/>
        <v>153</v>
      </c>
      <c r="B182" s="1"/>
      <c r="C182" s="1"/>
      <c r="D182" s="2"/>
      <c r="E182" s="13">
        <f t="shared" ref="E182" si="475">IF($C$8="25 or less",IF(D182&lt;11,0,IF(AND(D182&gt;=11,D182&lt;=11.81),D182+1,IF(AND(D182&gt;=11.82,D182&lt;=12.8),12.81,0))),IF($C$8="26 or more",IF(D182&lt;12,0,IF(AND(D182&gt;=12,D182&lt;=12.81),D182+1,IF(AND(D182&gt;=12.82,D182&lt;=13.8),13.81,0))),0))</f>
        <v>0</v>
      </c>
      <c r="F182" s="14">
        <f t="shared" ref="F182" si="476">IF(E182-D182&gt;0,E182-D182,0)</f>
        <v>0</v>
      </c>
      <c r="G182" s="14">
        <f t="shared" ref="G182" si="477">F182*0.062</f>
        <v>0</v>
      </c>
      <c r="H182" s="14">
        <f t="shared" ref="H182" si="478">F182*0.0145</f>
        <v>0</v>
      </c>
      <c r="I182" s="7"/>
      <c r="J182" s="11"/>
      <c r="K182" s="14">
        <f t="shared" ref="K182" si="479">ROUND((SUM(F182+G182+H182)+(F182*I182)+(F182*J182)),2)</f>
        <v>0</v>
      </c>
      <c r="L182" s="9"/>
      <c r="M182" s="14">
        <f t="shared" ref="M182" si="480">SUM(K182*L182)</f>
        <v>0</v>
      </c>
      <c r="N182" s="29"/>
    </row>
    <row r="183" spans="1:14" x14ac:dyDescent="0.25">
      <c r="A183" s="88">
        <f t="shared" si="267"/>
        <v>154</v>
      </c>
      <c r="B183" s="1"/>
      <c r="C183" s="1"/>
      <c r="D183" s="2"/>
      <c r="E183" s="13">
        <f t="shared" si="222"/>
        <v>0</v>
      </c>
      <c r="F183" s="14">
        <f t="shared" ref="F183" si="481">IF(E183-D183&gt;0,E183-D183,0)</f>
        <v>0</v>
      </c>
      <c r="G183" s="14">
        <f t="shared" ref="G183" si="482">F183*0.062</f>
        <v>0</v>
      </c>
      <c r="H183" s="14">
        <f t="shared" ref="H183" si="483">F183*0.0145</f>
        <v>0</v>
      </c>
      <c r="I183" s="7"/>
      <c r="J183" s="11"/>
      <c r="K183" s="14">
        <f t="shared" si="223"/>
        <v>0</v>
      </c>
      <c r="L183" s="9"/>
      <c r="M183" s="14">
        <f t="shared" si="224"/>
        <v>0</v>
      </c>
      <c r="N183" s="29"/>
    </row>
    <row r="184" spans="1:14" x14ac:dyDescent="0.25">
      <c r="A184" s="88">
        <f t="shared" si="267"/>
        <v>155</v>
      </c>
      <c r="B184" s="1"/>
      <c r="C184" s="1"/>
      <c r="D184" s="2"/>
      <c r="E184" s="13">
        <f t="shared" ref="E184" si="484">IF($C$8="25 or less",IF(D184&lt;11,0,IF(AND(D184&gt;=11,D184&lt;=11.81),D184+1,IF(AND(D184&gt;=11.82,D184&lt;=12.8),12.81,0))),IF($C$8="26 or more",IF(D184&lt;12,0,IF(AND(D184&gt;=12,D184&lt;=12.81),D184+1,IF(AND(D184&gt;=12.82,D184&lt;=13.8),13.81,0))),0))</f>
        <v>0</v>
      </c>
      <c r="F184" s="14">
        <f t="shared" ref="F184" si="485">IF(E184-D184&gt;0,E184-D184,0)</f>
        <v>0</v>
      </c>
      <c r="G184" s="14">
        <f t="shared" ref="G184" si="486">F184*0.062</f>
        <v>0</v>
      </c>
      <c r="H184" s="14">
        <f t="shared" ref="H184" si="487">F184*0.0145</f>
        <v>0</v>
      </c>
      <c r="I184" s="7"/>
      <c r="J184" s="11"/>
      <c r="K184" s="14">
        <f t="shared" ref="K184" si="488">ROUND((SUM(F184+G184+H184)+(F184*I184)+(F184*J184)),2)</f>
        <v>0</v>
      </c>
      <c r="L184" s="9"/>
      <c r="M184" s="14">
        <f t="shared" ref="M184" si="489">SUM(K184*L184)</f>
        <v>0</v>
      </c>
      <c r="N184" s="29"/>
    </row>
    <row r="185" spans="1:14" x14ac:dyDescent="0.25">
      <c r="A185" s="88">
        <f t="shared" si="267"/>
        <v>156</v>
      </c>
      <c r="B185" s="1"/>
      <c r="C185" s="1"/>
      <c r="D185" s="2"/>
      <c r="E185" s="13">
        <f t="shared" si="222"/>
        <v>0</v>
      </c>
      <c r="F185" s="14">
        <f t="shared" ref="F185" si="490">IF(E185-D185&gt;0,E185-D185,0)</f>
        <v>0</v>
      </c>
      <c r="G185" s="14">
        <f t="shared" ref="G185" si="491">F185*0.062</f>
        <v>0</v>
      </c>
      <c r="H185" s="14">
        <f t="shared" ref="H185" si="492">F185*0.0145</f>
        <v>0</v>
      </c>
      <c r="I185" s="7"/>
      <c r="J185" s="11"/>
      <c r="K185" s="14">
        <f t="shared" si="223"/>
        <v>0</v>
      </c>
      <c r="L185" s="9"/>
      <c r="M185" s="14">
        <f t="shared" si="224"/>
        <v>0</v>
      </c>
      <c r="N185" s="29"/>
    </row>
    <row r="186" spans="1:14" x14ac:dyDescent="0.25">
      <c r="A186" s="88">
        <f t="shared" si="267"/>
        <v>157</v>
      </c>
      <c r="B186" s="1"/>
      <c r="C186" s="1"/>
      <c r="D186" s="2"/>
      <c r="E186" s="13">
        <f t="shared" ref="E186" si="493">IF($C$8="25 or less",IF(D186&lt;11,0,IF(AND(D186&gt;=11,D186&lt;=11.81),D186+1,IF(AND(D186&gt;=11.82,D186&lt;=12.8),12.81,0))),IF($C$8="26 or more",IF(D186&lt;12,0,IF(AND(D186&gt;=12,D186&lt;=12.81),D186+1,IF(AND(D186&gt;=12.82,D186&lt;=13.8),13.81,0))),0))</f>
        <v>0</v>
      </c>
      <c r="F186" s="14">
        <f t="shared" ref="F186" si="494">IF(E186-D186&gt;0,E186-D186,0)</f>
        <v>0</v>
      </c>
      <c r="G186" s="14">
        <f t="shared" ref="G186" si="495">F186*0.062</f>
        <v>0</v>
      </c>
      <c r="H186" s="14">
        <f t="shared" ref="H186" si="496">F186*0.0145</f>
        <v>0</v>
      </c>
      <c r="I186" s="7"/>
      <c r="J186" s="11"/>
      <c r="K186" s="14">
        <f t="shared" ref="K186" si="497">ROUND((SUM(F186+G186+H186)+(F186*I186)+(F186*J186)),2)</f>
        <v>0</v>
      </c>
      <c r="L186" s="9"/>
      <c r="M186" s="14">
        <f t="shared" ref="M186" si="498">SUM(K186*L186)</f>
        <v>0</v>
      </c>
      <c r="N186" s="29"/>
    </row>
    <row r="187" spans="1:14" x14ac:dyDescent="0.25">
      <c r="A187" s="88">
        <f t="shared" ref="A187:A250" si="499">A186+1</f>
        <v>158</v>
      </c>
      <c r="B187" s="1"/>
      <c r="C187" s="1"/>
      <c r="D187" s="2"/>
      <c r="E187" s="13">
        <f t="shared" si="222"/>
        <v>0</v>
      </c>
      <c r="F187" s="14">
        <f t="shared" ref="F187" si="500">IF(E187-D187&gt;0,E187-D187,0)</f>
        <v>0</v>
      </c>
      <c r="G187" s="14">
        <f t="shared" ref="G187" si="501">F187*0.062</f>
        <v>0</v>
      </c>
      <c r="H187" s="14">
        <f t="shared" ref="H187" si="502">F187*0.0145</f>
        <v>0</v>
      </c>
      <c r="I187" s="7"/>
      <c r="J187" s="11"/>
      <c r="K187" s="14">
        <f t="shared" si="223"/>
        <v>0</v>
      </c>
      <c r="L187" s="9"/>
      <c r="M187" s="14">
        <f t="shared" si="224"/>
        <v>0</v>
      </c>
      <c r="N187" s="29"/>
    </row>
    <row r="188" spans="1:14" x14ac:dyDescent="0.25">
      <c r="A188" s="88">
        <f t="shared" si="499"/>
        <v>159</v>
      </c>
      <c r="B188" s="1"/>
      <c r="C188" s="1"/>
      <c r="D188" s="2"/>
      <c r="E188" s="13">
        <f t="shared" ref="E188" si="503">IF($C$8="25 or less",IF(D188&lt;11,0,IF(AND(D188&gt;=11,D188&lt;=11.81),D188+1,IF(AND(D188&gt;=11.82,D188&lt;=12.8),12.81,0))),IF($C$8="26 or more",IF(D188&lt;12,0,IF(AND(D188&gt;=12,D188&lt;=12.81),D188+1,IF(AND(D188&gt;=12.82,D188&lt;=13.8),13.81,0))),0))</f>
        <v>0</v>
      </c>
      <c r="F188" s="14">
        <f t="shared" ref="F188" si="504">IF(E188-D188&gt;0,E188-D188,0)</f>
        <v>0</v>
      </c>
      <c r="G188" s="14">
        <f t="shared" ref="G188" si="505">F188*0.062</f>
        <v>0</v>
      </c>
      <c r="H188" s="14">
        <f t="shared" ref="H188" si="506">F188*0.0145</f>
        <v>0</v>
      </c>
      <c r="I188" s="7"/>
      <c r="J188" s="11"/>
      <c r="K188" s="14">
        <f t="shared" ref="K188" si="507">ROUND((SUM(F188+G188+H188)+(F188*I188)+(F188*J188)),2)</f>
        <v>0</v>
      </c>
      <c r="L188" s="9"/>
      <c r="M188" s="14">
        <f t="shared" ref="M188" si="508">SUM(K188*L188)</f>
        <v>0</v>
      </c>
      <c r="N188" s="29"/>
    </row>
    <row r="189" spans="1:14" x14ac:dyDescent="0.25">
      <c r="A189" s="88">
        <f t="shared" si="499"/>
        <v>160</v>
      </c>
      <c r="B189" s="1"/>
      <c r="C189" s="1"/>
      <c r="D189" s="2"/>
      <c r="E189" s="13">
        <f t="shared" si="222"/>
        <v>0</v>
      </c>
      <c r="F189" s="14">
        <f t="shared" ref="F189" si="509">IF(E189-D189&gt;0,E189-D189,0)</f>
        <v>0</v>
      </c>
      <c r="G189" s="14">
        <f t="shared" ref="G189" si="510">F189*0.062</f>
        <v>0</v>
      </c>
      <c r="H189" s="14">
        <f t="shared" ref="H189" si="511">F189*0.0145</f>
        <v>0</v>
      </c>
      <c r="I189" s="7"/>
      <c r="J189" s="11"/>
      <c r="K189" s="14">
        <f t="shared" si="223"/>
        <v>0</v>
      </c>
      <c r="L189" s="9"/>
      <c r="M189" s="14">
        <f t="shared" si="224"/>
        <v>0</v>
      </c>
      <c r="N189" s="29"/>
    </row>
    <row r="190" spans="1:14" x14ac:dyDescent="0.25">
      <c r="A190" s="88">
        <f t="shared" si="499"/>
        <v>161</v>
      </c>
      <c r="B190" s="1"/>
      <c r="C190" s="1"/>
      <c r="D190" s="2"/>
      <c r="E190" s="13">
        <f t="shared" ref="E190" si="512">IF($C$8="25 or less",IF(D190&lt;11,0,IF(AND(D190&gt;=11,D190&lt;=11.81),D190+1,IF(AND(D190&gt;=11.82,D190&lt;=12.8),12.81,0))),IF($C$8="26 or more",IF(D190&lt;12,0,IF(AND(D190&gt;=12,D190&lt;=12.81),D190+1,IF(AND(D190&gt;=12.82,D190&lt;=13.8),13.81,0))),0))</f>
        <v>0</v>
      </c>
      <c r="F190" s="14">
        <f t="shared" ref="F190" si="513">IF(E190-D190&gt;0,E190-D190,0)</f>
        <v>0</v>
      </c>
      <c r="G190" s="14">
        <f t="shared" ref="G190" si="514">F190*0.062</f>
        <v>0</v>
      </c>
      <c r="H190" s="14">
        <f t="shared" ref="H190" si="515">F190*0.0145</f>
        <v>0</v>
      </c>
      <c r="I190" s="7"/>
      <c r="J190" s="11"/>
      <c r="K190" s="14">
        <f t="shared" ref="K190" si="516">ROUND((SUM(F190+G190+H190)+(F190*I190)+(F190*J190)),2)</f>
        <v>0</v>
      </c>
      <c r="L190" s="9"/>
      <c r="M190" s="14">
        <f t="shared" ref="M190" si="517">SUM(K190*L190)</f>
        <v>0</v>
      </c>
      <c r="N190" s="29"/>
    </row>
    <row r="191" spans="1:14" x14ac:dyDescent="0.25">
      <c r="A191" s="88">
        <f t="shared" si="499"/>
        <v>162</v>
      </c>
      <c r="B191" s="1"/>
      <c r="C191" s="1"/>
      <c r="D191" s="2"/>
      <c r="E191" s="13">
        <f t="shared" si="222"/>
        <v>0</v>
      </c>
      <c r="F191" s="14">
        <f t="shared" ref="F191" si="518">IF(E191-D191&gt;0,E191-D191,0)</f>
        <v>0</v>
      </c>
      <c r="G191" s="14">
        <f t="shared" ref="G191" si="519">F191*0.062</f>
        <v>0</v>
      </c>
      <c r="H191" s="14">
        <f t="shared" ref="H191" si="520">F191*0.0145</f>
        <v>0</v>
      </c>
      <c r="I191" s="7"/>
      <c r="J191" s="11"/>
      <c r="K191" s="14">
        <f t="shared" si="223"/>
        <v>0</v>
      </c>
      <c r="L191" s="9"/>
      <c r="M191" s="14">
        <f t="shared" si="224"/>
        <v>0</v>
      </c>
      <c r="N191" s="29"/>
    </row>
    <row r="192" spans="1:14" x14ac:dyDescent="0.25">
      <c r="A192" s="88">
        <f t="shared" si="499"/>
        <v>163</v>
      </c>
      <c r="B192" s="1"/>
      <c r="C192" s="1"/>
      <c r="D192" s="2"/>
      <c r="E192" s="13">
        <f t="shared" ref="E192" si="521">IF($C$8="25 or less",IF(D192&lt;11,0,IF(AND(D192&gt;=11,D192&lt;=11.81),D192+1,IF(AND(D192&gt;=11.82,D192&lt;=12.8),12.81,0))),IF($C$8="26 or more",IF(D192&lt;12,0,IF(AND(D192&gt;=12,D192&lt;=12.81),D192+1,IF(AND(D192&gt;=12.82,D192&lt;=13.8),13.81,0))),0))</f>
        <v>0</v>
      </c>
      <c r="F192" s="14">
        <f t="shared" ref="F192" si="522">IF(E192-D192&gt;0,E192-D192,0)</f>
        <v>0</v>
      </c>
      <c r="G192" s="14">
        <f t="shared" ref="G192" si="523">F192*0.062</f>
        <v>0</v>
      </c>
      <c r="H192" s="14">
        <f t="shared" ref="H192" si="524">F192*0.0145</f>
        <v>0</v>
      </c>
      <c r="I192" s="7"/>
      <c r="J192" s="11"/>
      <c r="K192" s="14">
        <f t="shared" ref="K192" si="525">ROUND((SUM(F192+G192+H192)+(F192*I192)+(F192*J192)),2)</f>
        <v>0</v>
      </c>
      <c r="L192" s="9"/>
      <c r="M192" s="14">
        <f t="shared" ref="M192" si="526">SUM(K192*L192)</f>
        <v>0</v>
      </c>
      <c r="N192" s="29"/>
    </row>
    <row r="193" spans="1:14" x14ac:dyDescent="0.25">
      <c r="A193" s="88">
        <f t="shared" si="499"/>
        <v>164</v>
      </c>
      <c r="B193" s="1"/>
      <c r="C193" s="1"/>
      <c r="D193" s="2"/>
      <c r="E193" s="13">
        <f t="shared" si="222"/>
        <v>0</v>
      </c>
      <c r="F193" s="14">
        <f t="shared" ref="F193" si="527">IF(E193-D193&gt;0,E193-D193,0)</f>
        <v>0</v>
      </c>
      <c r="G193" s="14">
        <f t="shared" ref="G193" si="528">F193*0.062</f>
        <v>0</v>
      </c>
      <c r="H193" s="14">
        <f t="shared" ref="H193" si="529">F193*0.0145</f>
        <v>0</v>
      </c>
      <c r="I193" s="7"/>
      <c r="J193" s="11"/>
      <c r="K193" s="14">
        <f t="shared" si="223"/>
        <v>0</v>
      </c>
      <c r="L193" s="9"/>
      <c r="M193" s="14">
        <f t="shared" si="224"/>
        <v>0</v>
      </c>
      <c r="N193" s="29"/>
    </row>
    <row r="194" spans="1:14" x14ac:dyDescent="0.25">
      <c r="A194" s="88">
        <f t="shared" si="499"/>
        <v>165</v>
      </c>
      <c r="B194" s="1"/>
      <c r="C194" s="1"/>
      <c r="D194" s="2"/>
      <c r="E194" s="13">
        <f t="shared" ref="E194" si="530">IF($C$8="25 or less",IF(D194&lt;11,0,IF(AND(D194&gt;=11,D194&lt;=11.81),D194+1,IF(AND(D194&gt;=11.82,D194&lt;=12.8),12.81,0))),IF($C$8="26 or more",IF(D194&lt;12,0,IF(AND(D194&gt;=12,D194&lt;=12.81),D194+1,IF(AND(D194&gt;=12.82,D194&lt;=13.8),13.81,0))),0))</f>
        <v>0</v>
      </c>
      <c r="F194" s="14">
        <f t="shared" ref="F194" si="531">IF(E194-D194&gt;0,E194-D194,0)</f>
        <v>0</v>
      </c>
      <c r="G194" s="14">
        <f t="shared" ref="G194" si="532">F194*0.062</f>
        <v>0</v>
      </c>
      <c r="H194" s="14">
        <f t="shared" ref="H194" si="533">F194*0.0145</f>
        <v>0</v>
      </c>
      <c r="I194" s="7"/>
      <c r="J194" s="11"/>
      <c r="K194" s="14">
        <f t="shared" ref="K194" si="534">ROUND((SUM(F194+G194+H194)+(F194*I194)+(F194*J194)),2)</f>
        <v>0</v>
      </c>
      <c r="L194" s="9"/>
      <c r="M194" s="14">
        <f t="shared" ref="M194" si="535">SUM(K194*L194)</f>
        <v>0</v>
      </c>
      <c r="N194" s="29"/>
    </row>
    <row r="195" spans="1:14" x14ac:dyDescent="0.25">
      <c r="A195" s="88">
        <f t="shared" si="499"/>
        <v>166</v>
      </c>
      <c r="B195" s="1"/>
      <c r="C195" s="1"/>
      <c r="D195" s="2"/>
      <c r="E195" s="13">
        <f t="shared" si="222"/>
        <v>0</v>
      </c>
      <c r="F195" s="14">
        <f t="shared" ref="F195" si="536">IF(E195-D195&gt;0,E195-D195,0)</f>
        <v>0</v>
      </c>
      <c r="G195" s="14">
        <f t="shared" ref="G195" si="537">F195*0.062</f>
        <v>0</v>
      </c>
      <c r="H195" s="14">
        <f t="shared" ref="H195" si="538">F195*0.0145</f>
        <v>0</v>
      </c>
      <c r="I195" s="7"/>
      <c r="J195" s="11"/>
      <c r="K195" s="14">
        <f t="shared" si="223"/>
        <v>0</v>
      </c>
      <c r="L195" s="9"/>
      <c r="M195" s="14">
        <f t="shared" si="224"/>
        <v>0</v>
      </c>
      <c r="N195" s="29"/>
    </row>
    <row r="196" spans="1:14" x14ac:dyDescent="0.25">
      <c r="A196" s="88">
        <f t="shared" si="499"/>
        <v>167</v>
      </c>
      <c r="B196" s="1"/>
      <c r="C196" s="1"/>
      <c r="D196" s="2"/>
      <c r="E196" s="13">
        <f t="shared" ref="E196" si="539">IF($C$8="25 or less",IF(D196&lt;11,0,IF(AND(D196&gt;=11,D196&lt;=11.81),D196+1,IF(AND(D196&gt;=11.82,D196&lt;=12.8),12.81,0))),IF($C$8="26 or more",IF(D196&lt;12,0,IF(AND(D196&gt;=12,D196&lt;=12.81),D196+1,IF(AND(D196&gt;=12.82,D196&lt;=13.8),13.81,0))),0))</f>
        <v>0</v>
      </c>
      <c r="F196" s="14">
        <f t="shared" ref="F196" si="540">IF(E196-D196&gt;0,E196-D196,0)</f>
        <v>0</v>
      </c>
      <c r="G196" s="14">
        <f t="shared" ref="G196" si="541">F196*0.062</f>
        <v>0</v>
      </c>
      <c r="H196" s="14">
        <f t="shared" ref="H196" si="542">F196*0.0145</f>
        <v>0</v>
      </c>
      <c r="I196" s="7"/>
      <c r="J196" s="11"/>
      <c r="K196" s="14">
        <f t="shared" ref="K196" si="543">ROUND((SUM(F196+G196+H196)+(F196*I196)+(F196*J196)),2)</f>
        <v>0</v>
      </c>
      <c r="L196" s="9"/>
      <c r="M196" s="14">
        <f t="shared" ref="M196" si="544">SUM(K196*L196)</f>
        <v>0</v>
      </c>
      <c r="N196" s="29"/>
    </row>
    <row r="197" spans="1:14" x14ac:dyDescent="0.25">
      <c r="A197" s="88">
        <f t="shared" si="499"/>
        <v>168</v>
      </c>
      <c r="B197" s="1"/>
      <c r="C197" s="1"/>
      <c r="D197" s="2"/>
      <c r="E197" s="13">
        <f t="shared" si="222"/>
        <v>0</v>
      </c>
      <c r="F197" s="14">
        <f t="shared" ref="F197" si="545">IF(E197-D197&gt;0,E197-D197,0)</f>
        <v>0</v>
      </c>
      <c r="G197" s="14">
        <f t="shared" ref="G197" si="546">F197*0.062</f>
        <v>0</v>
      </c>
      <c r="H197" s="14">
        <f t="shared" ref="H197" si="547">F197*0.0145</f>
        <v>0</v>
      </c>
      <c r="I197" s="7"/>
      <c r="J197" s="11"/>
      <c r="K197" s="14">
        <f t="shared" si="223"/>
        <v>0</v>
      </c>
      <c r="L197" s="9"/>
      <c r="M197" s="14">
        <f t="shared" si="224"/>
        <v>0</v>
      </c>
      <c r="N197" s="29"/>
    </row>
    <row r="198" spans="1:14" x14ac:dyDescent="0.25">
      <c r="A198" s="88">
        <f t="shared" si="499"/>
        <v>169</v>
      </c>
      <c r="B198" s="1"/>
      <c r="C198" s="1"/>
      <c r="D198" s="2"/>
      <c r="E198" s="13">
        <f t="shared" ref="E198" si="548">IF($C$8="25 or less",IF(D198&lt;11,0,IF(AND(D198&gt;=11,D198&lt;=11.81),D198+1,IF(AND(D198&gt;=11.82,D198&lt;=12.8),12.81,0))),IF($C$8="26 or more",IF(D198&lt;12,0,IF(AND(D198&gt;=12,D198&lt;=12.81),D198+1,IF(AND(D198&gt;=12.82,D198&lt;=13.8),13.81,0))),0))</f>
        <v>0</v>
      </c>
      <c r="F198" s="14">
        <f t="shared" ref="F198" si="549">IF(E198-D198&gt;0,E198-D198,0)</f>
        <v>0</v>
      </c>
      <c r="G198" s="14">
        <f t="shared" ref="G198" si="550">F198*0.062</f>
        <v>0</v>
      </c>
      <c r="H198" s="14">
        <f t="shared" ref="H198" si="551">F198*0.0145</f>
        <v>0</v>
      </c>
      <c r="I198" s="7"/>
      <c r="J198" s="11"/>
      <c r="K198" s="14">
        <f t="shared" ref="K198" si="552">ROUND((SUM(F198+G198+H198)+(F198*I198)+(F198*J198)),2)</f>
        <v>0</v>
      </c>
      <c r="L198" s="9"/>
      <c r="M198" s="14">
        <f t="shared" ref="M198" si="553">SUM(K198*L198)</f>
        <v>0</v>
      </c>
      <c r="N198" s="29"/>
    </row>
    <row r="199" spans="1:14" x14ac:dyDescent="0.25">
      <c r="A199" s="88">
        <f t="shared" si="499"/>
        <v>170</v>
      </c>
      <c r="B199" s="1"/>
      <c r="C199" s="1"/>
      <c r="D199" s="2"/>
      <c r="E199" s="13">
        <f t="shared" si="222"/>
        <v>0</v>
      </c>
      <c r="F199" s="14">
        <f t="shared" ref="F199" si="554">IF(E199-D199&gt;0,E199-D199,0)</f>
        <v>0</v>
      </c>
      <c r="G199" s="14">
        <f t="shared" ref="G199" si="555">F199*0.062</f>
        <v>0</v>
      </c>
      <c r="H199" s="14">
        <f t="shared" ref="H199" si="556">F199*0.0145</f>
        <v>0</v>
      </c>
      <c r="I199" s="7"/>
      <c r="J199" s="11"/>
      <c r="K199" s="14">
        <f t="shared" si="223"/>
        <v>0</v>
      </c>
      <c r="L199" s="9"/>
      <c r="M199" s="14">
        <f t="shared" si="224"/>
        <v>0</v>
      </c>
      <c r="N199" s="29"/>
    </row>
    <row r="200" spans="1:14" x14ac:dyDescent="0.25">
      <c r="A200" s="88">
        <f t="shared" si="499"/>
        <v>171</v>
      </c>
      <c r="B200" s="1"/>
      <c r="C200" s="1"/>
      <c r="D200" s="2"/>
      <c r="E200" s="13">
        <f t="shared" ref="E200" si="557">IF($C$8="25 or less",IF(D200&lt;11,0,IF(AND(D200&gt;=11,D200&lt;=11.81),D200+1,IF(AND(D200&gt;=11.82,D200&lt;=12.8),12.81,0))),IF($C$8="26 or more",IF(D200&lt;12,0,IF(AND(D200&gt;=12,D200&lt;=12.81),D200+1,IF(AND(D200&gt;=12.82,D200&lt;=13.8),13.81,0))),0))</f>
        <v>0</v>
      </c>
      <c r="F200" s="14">
        <f t="shared" ref="F200" si="558">IF(E200-D200&gt;0,E200-D200,0)</f>
        <v>0</v>
      </c>
      <c r="G200" s="14">
        <f t="shared" ref="G200" si="559">F200*0.062</f>
        <v>0</v>
      </c>
      <c r="H200" s="14">
        <f t="shared" ref="H200" si="560">F200*0.0145</f>
        <v>0</v>
      </c>
      <c r="I200" s="7"/>
      <c r="J200" s="11"/>
      <c r="K200" s="14">
        <f t="shared" ref="K200" si="561">ROUND((SUM(F200+G200+H200)+(F200*I200)+(F200*J200)),2)</f>
        <v>0</v>
      </c>
      <c r="L200" s="9"/>
      <c r="M200" s="14">
        <f t="shared" ref="M200" si="562">SUM(K200*L200)</f>
        <v>0</v>
      </c>
      <c r="N200" s="29"/>
    </row>
    <row r="201" spans="1:14" x14ac:dyDescent="0.25">
      <c r="A201" s="88">
        <f t="shared" si="499"/>
        <v>172</v>
      </c>
      <c r="B201" s="1"/>
      <c r="C201" s="1"/>
      <c r="D201" s="2"/>
      <c r="E201" s="13">
        <f t="shared" si="222"/>
        <v>0</v>
      </c>
      <c r="F201" s="14">
        <f t="shared" ref="F201" si="563">IF(E201-D201&gt;0,E201-D201,0)</f>
        <v>0</v>
      </c>
      <c r="G201" s="14">
        <f t="shared" ref="G201" si="564">F201*0.062</f>
        <v>0</v>
      </c>
      <c r="H201" s="14">
        <f t="shared" ref="H201" si="565">F201*0.0145</f>
        <v>0</v>
      </c>
      <c r="I201" s="7"/>
      <c r="J201" s="11"/>
      <c r="K201" s="14">
        <f t="shared" si="223"/>
        <v>0</v>
      </c>
      <c r="L201" s="9"/>
      <c r="M201" s="14">
        <f t="shared" si="224"/>
        <v>0</v>
      </c>
      <c r="N201" s="29"/>
    </row>
    <row r="202" spans="1:14" x14ac:dyDescent="0.25">
      <c r="A202" s="88">
        <f t="shared" si="499"/>
        <v>173</v>
      </c>
      <c r="B202" s="1"/>
      <c r="C202" s="1"/>
      <c r="D202" s="2"/>
      <c r="E202" s="13">
        <f t="shared" ref="E202" si="566">IF($C$8="25 or less",IF(D202&lt;11,0,IF(AND(D202&gt;=11,D202&lt;=11.81),D202+1,IF(AND(D202&gt;=11.82,D202&lt;=12.8),12.81,0))),IF($C$8="26 or more",IF(D202&lt;12,0,IF(AND(D202&gt;=12,D202&lt;=12.81),D202+1,IF(AND(D202&gt;=12.82,D202&lt;=13.8),13.81,0))),0))</f>
        <v>0</v>
      </c>
      <c r="F202" s="14">
        <f t="shared" ref="F202" si="567">IF(E202-D202&gt;0,E202-D202,0)</f>
        <v>0</v>
      </c>
      <c r="G202" s="14">
        <f t="shared" ref="G202" si="568">F202*0.062</f>
        <v>0</v>
      </c>
      <c r="H202" s="14">
        <f t="shared" ref="H202" si="569">F202*0.0145</f>
        <v>0</v>
      </c>
      <c r="I202" s="7"/>
      <c r="J202" s="11"/>
      <c r="K202" s="14">
        <f t="shared" ref="K202" si="570">ROUND((SUM(F202+G202+H202)+(F202*I202)+(F202*J202)),2)</f>
        <v>0</v>
      </c>
      <c r="L202" s="9"/>
      <c r="M202" s="14">
        <f t="shared" ref="M202" si="571">SUM(K202*L202)</f>
        <v>0</v>
      </c>
      <c r="N202" s="29"/>
    </row>
    <row r="203" spans="1:14" x14ac:dyDescent="0.25">
      <c r="A203" s="88">
        <f t="shared" si="499"/>
        <v>174</v>
      </c>
      <c r="B203" s="1"/>
      <c r="C203" s="1"/>
      <c r="D203" s="2"/>
      <c r="E203" s="13">
        <f t="shared" si="222"/>
        <v>0</v>
      </c>
      <c r="F203" s="14">
        <f t="shared" ref="F203" si="572">IF(E203-D203&gt;0,E203-D203,0)</f>
        <v>0</v>
      </c>
      <c r="G203" s="14">
        <f t="shared" ref="G203" si="573">F203*0.062</f>
        <v>0</v>
      </c>
      <c r="H203" s="14">
        <f t="shared" ref="H203" si="574">F203*0.0145</f>
        <v>0</v>
      </c>
      <c r="I203" s="7"/>
      <c r="J203" s="11"/>
      <c r="K203" s="14">
        <f t="shared" si="223"/>
        <v>0</v>
      </c>
      <c r="L203" s="9"/>
      <c r="M203" s="14">
        <f t="shared" si="224"/>
        <v>0</v>
      </c>
      <c r="N203" s="29"/>
    </row>
    <row r="204" spans="1:14" x14ac:dyDescent="0.25">
      <c r="A204" s="88">
        <f t="shared" si="499"/>
        <v>175</v>
      </c>
      <c r="B204" s="1"/>
      <c r="C204" s="1"/>
      <c r="D204" s="2"/>
      <c r="E204" s="13">
        <f t="shared" ref="E204" si="575">IF($C$8="25 or less",IF(D204&lt;11,0,IF(AND(D204&gt;=11,D204&lt;=11.81),D204+1,IF(AND(D204&gt;=11.82,D204&lt;=12.8),12.81,0))),IF($C$8="26 or more",IF(D204&lt;12,0,IF(AND(D204&gt;=12,D204&lt;=12.81),D204+1,IF(AND(D204&gt;=12.82,D204&lt;=13.8),13.81,0))),0))</f>
        <v>0</v>
      </c>
      <c r="F204" s="14">
        <f t="shared" ref="F204" si="576">IF(E204-D204&gt;0,E204-D204,0)</f>
        <v>0</v>
      </c>
      <c r="G204" s="14">
        <f t="shared" ref="G204" si="577">F204*0.062</f>
        <v>0</v>
      </c>
      <c r="H204" s="14">
        <f t="shared" ref="H204" si="578">F204*0.0145</f>
        <v>0</v>
      </c>
      <c r="I204" s="7"/>
      <c r="J204" s="11"/>
      <c r="K204" s="14">
        <f t="shared" ref="K204" si="579">ROUND((SUM(F204+G204+H204)+(F204*I204)+(F204*J204)),2)</f>
        <v>0</v>
      </c>
      <c r="L204" s="9"/>
      <c r="M204" s="14">
        <f t="shared" ref="M204" si="580">SUM(K204*L204)</f>
        <v>0</v>
      </c>
      <c r="N204" s="29"/>
    </row>
    <row r="205" spans="1:14" x14ac:dyDescent="0.25">
      <c r="A205" s="88">
        <f t="shared" si="499"/>
        <v>176</v>
      </c>
      <c r="B205" s="1"/>
      <c r="C205" s="1"/>
      <c r="D205" s="2"/>
      <c r="E205" s="13">
        <f t="shared" si="222"/>
        <v>0</v>
      </c>
      <c r="F205" s="14">
        <f t="shared" ref="F205" si="581">IF(E205-D205&gt;0,E205-D205,0)</f>
        <v>0</v>
      </c>
      <c r="G205" s="14">
        <f t="shared" ref="G205" si="582">F205*0.062</f>
        <v>0</v>
      </c>
      <c r="H205" s="14">
        <f t="shared" ref="H205" si="583">F205*0.0145</f>
        <v>0</v>
      </c>
      <c r="I205" s="7"/>
      <c r="J205" s="11"/>
      <c r="K205" s="14">
        <f t="shared" si="223"/>
        <v>0</v>
      </c>
      <c r="L205" s="9"/>
      <c r="M205" s="14">
        <f t="shared" si="224"/>
        <v>0</v>
      </c>
      <c r="N205" s="29"/>
    </row>
    <row r="206" spans="1:14" x14ac:dyDescent="0.25">
      <c r="A206" s="88">
        <f t="shared" si="499"/>
        <v>177</v>
      </c>
      <c r="B206" s="1"/>
      <c r="C206" s="1"/>
      <c r="D206" s="2"/>
      <c r="E206" s="13">
        <f t="shared" ref="E206" si="584">IF($C$8="25 or less",IF(D206&lt;11,0,IF(AND(D206&gt;=11,D206&lt;=11.81),D206+1,IF(AND(D206&gt;=11.82,D206&lt;=12.8),12.81,0))),IF($C$8="26 or more",IF(D206&lt;12,0,IF(AND(D206&gt;=12,D206&lt;=12.81),D206+1,IF(AND(D206&gt;=12.82,D206&lt;=13.8),13.81,0))),0))</f>
        <v>0</v>
      </c>
      <c r="F206" s="14">
        <f t="shared" ref="F206" si="585">IF(E206-D206&gt;0,E206-D206,0)</f>
        <v>0</v>
      </c>
      <c r="G206" s="14">
        <f t="shared" ref="G206" si="586">F206*0.062</f>
        <v>0</v>
      </c>
      <c r="H206" s="14">
        <f t="shared" ref="H206" si="587">F206*0.0145</f>
        <v>0</v>
      </c>
      <c r="I206" s="7"/>
      <c r="J206" s="11"/>
      <c r="K206" s="14">
        <f t="shared" ref="K206" si="588">ROUND((SUM(F206+G206+H206)+(F206*I206)+(F206*J206)),2)</f>
        <v>0</v>
      </c>
      <c r="L206" s="9"/>
      <c r="M206" s="14">
        <f t="shared" ref="M206" si="589">SUM(K206*L206)</f>
        <v>0</v>
      </c>
      <c r="N206" s="29"/>
    </row>
    <row r="207" spans="1:14" x14ac:dyDescent="0.25">
      <c r="A207" s="88">
        <f t="shared" si="499"/>
        <v>178</v>
      </c>
      <c r="B207" s="1"/>
      <c r="C207" s="1"/>
      <c r="D207" s="2"/>
      <c r="E207" s="13">
        <f t="shared" si="222"/>
        <v>0</v>
      </c>
      <c r="F207" s="14">
        <f t="shared" ref="F207" si="590">IF(E207-D207&gt;0,E207-D207,0)</f>
        <v>0</v>
      </c>
      <c r="G207" s="14">
        <f t="shared" ref="G207" si="591">F207*0.062</f>
        <v>0</v>
      </c>
      <c r="H207" s="14">
        <f t="shared" ref="H207" si="592">F207*0.0145</f>
        <v>0</v>
      </c>
      <c r="I207" s="7"/>
      <c r="J207" s="11"/>
      <c r="K207" s="14">
        <f t="shared" si="223"/>
        <v>0</v>
      </c>
      <c r="L207" s="9"/>
      <c r="M207" s="14">
        <f t="shared" si="224"/>
        <v>0</v>
      </c>
      <c r="N207" s="29"/>
    </row>
    <row r="208" spans="1:14" x14ac:dyDescent="0.25">
      <c r="A208" s="88">
        <f t="shared" si="499"/>
        <v>179</v>
      </c>
      <c r="B208" s="1"/>
      <c r="C208" s="1"/>
      <c r="D208" s="2"/>
      <c r="E208" s="13">
        <f t="shared" ref="E208" si="593">IF($C$8="25 or less",IF(D208&lt;11,0,IF(AND(D208&gt;=11,D208&lt;=11.81),D208+1,IF(AND(D208&gt;=11.82,D208&lt;=12.8),12.81,0))),IF($C$8="26 or more",IF(D208&lt;12,0,IF(AND(D208&gt;=12,D208&lt;=12.81),D208+1,IF(AND(D208&gt;=12.82,D208&lt;=13.8),13.81,0))),0))</f>
        <v>0</v>
      </c>
      <c r="F208" s="14">
        <f t="shared" ref="F208" si="594">IF(E208-D208&gt;0,E208-D208,0)</f>
        <v>0</v>
      </c>
      <c r="G208" s="14">
        <f t="shared" ref="G208" si="595">F208*0.062</f>
        <v>0</v>
      </c>
      <c r="H208" s="14">
        <f t="shared" ref="H208" si="596">F208*0.0145</f>
        <v>0</v>
      </c>
      <c r="I208" s="7"/>
      <c r="J208" s="11"/>
      <c r="K208" s="14">
        <f t="shared" ref="K208" si="597">ROUND((SUM(F208+G208+H208)+(F208*I208)+(F208*J208)),2)</f>
        <v>0</v>
      </c>
      <c r="L208" s="9"/>
      <c r="M208" s="14">
        <f t="shared" ref="M208" si="598">SUM(K208*L208)</f>
        <v>0</v>
      </c>
      <c r="N208" s="29"/>
    </row>
    <row r="209" spans="1:14" x14ac:dyDescent="0.25">
      <c r="A209" s="88">
        <f t="shared" si="499"/>
        <v>180</v>
      </c>
      <c r="B209" s="1"/>
      <c r="C209" s="1"/>
      <c r="D209" s="2"/>
      <c r="E209" s="13">
        <f t="shared" si="222"/>
        <v>0</v>
      </c>
      <c r="F209" s="14">
        <f t="shared" ref="F209" si="599">IF(E209-D209&gt;0,E209-D209,0)</f>
        <v>0</v>
      </c>
      <c r="G209" s="14">
        <f t="shared" ref="G209" si="600">F209*0.062</f>
        <v>0</v>
      </c>
      <c r="H209" s="14">
        <f t="shared" ref="H209" si="601">F209*0.0145</f>
        <v>0</v>
      </c>
      <c r="I209" s="7"/>
      <c r="J209" s="11"/>
      <c r="K209" s="14">
        <f t="shared" si="223"/>
        <v>0</v>
      </c>
      <c r="L209" s="9"/>
      <c r="M209" s="14">
        <f t="shared" si="224"/>
        <v>0</v>
      </c>
      <c r="N209" s="29"/>
    </row>
    <row r="210" spans="1:14" x14ac:dyDescent="0.25">
      <c r="A210" s="88">
        <f t="shared" si="499"/>
        <v>181</v>
      </c>
      <c r="B210" s="1"/>
      <c r="C210" s="1"/>
      <c r="D210" s="2"/>
      <c r="E210" s="13">
        <f t="shared" ref="E210" si="602">IF($C$8="25 or less",IF(D210&lt;11,0,IF(AND(D210&gt;=11,D210&lt;=11.81),D210+1,IF(AND(D210&gt;=11.82,D210&lt;=12.8),12.81,0))),IF($C$8="26 or more",IF(D210&lt;12,0,IF(AND(D210&gt;=12,D210&lt;=12.81),D210+1,IF(AND(D210&gt;=12.82,D210&lt;=13.8),13.81,0))),0))</f>
        <v>0</v>
      </c>
      <c r="F210" s="14">
        <f t="shared" ref="F210" si="603">IF(E210-D210&gt;0,E210-D210,0)</f>
        <v>0</v>
      </c>
      <c r="G210" s="14">
        <f t="shared" ref="G210" si="604">F210*0.062</f>
        <v>0</v>
      </c>
      <c r="H210" s="14">
        <f t="shared" ref="H210" si="605">F210*0.0145</f>
        <v>0</v>
      </c>
      <c r="I210" s="7"/>
      <c r="J210" s="11"/>
      <c r="K210" s="14">
        <f t="shared" ref="K210" si="606">ROUND((SUM(F210+G210+H210)+(F210*I210)+(F210*J210)),2)</f>
        <v>0</v>
      </c>
      <c r="L210" s="9"/>
      <c r="M210" s="14">
        <f t="shared" ref="M210" si="607">SUM(K210*L210)</f>
        <v>0</v>
      </c>
      <c r="N210" s="29"/>
    </row>
    <row r="211" spans="1:14" x14ac:dyDescent="0.25">
      <c r="A211" s="88">
        <f t="shared" si="499"/>
        <v>182</v>
      </c>
      <c r="B211" s="1"/>
      <c r="C211" s="1"/>
      <c r="D211" s="2"/>
      <c r="E211" s="13">
        <f t="shared" si="222"/>
        <v>0</v>
      </c>
      <c r="F211" s="14">
        <f t="shared" ref="F211" si="608">IF(E211-D211&gt;0,E211-D211,0)</f>
        <v>0</v>
      </c>
      <c r="G211" s="14">
        <f t="shared" ref="G211" si="609">F211*0.062</f>
        <v>0</v>
      </c>
      <c r="H211" s="14">
        <f t="shared" ref="H211" si="610">F211*0.0145</f>
        <v>0</v>
      </c>
      <c r="I211" s="7"/>
      <c r="J211" s="11"/>
      <c r="K211" s="14">
        <f t="shared" si="223"/>
        <v>0</v>
      </c>
      <c r="L211" s="9"/>
      <c r="M211" s="14">
        <f t="shared" si="224"/>
        <v>0</v>
      </c>
      <c r="N211" s="29"/>
    </row>
    <row r="212" spans="1:14" x14ac:dyDescent="0.25">
      <c r="A212" s="88">
        <f t="shared" si="499"/>
        <v>183</v>
      </c>
      <c r="B212" s="1"/>
      <c r="C212" s="1"/>
      <c r="D212" s="2"/>
      <c r="E212" s="13">
        <f t="shared" ref="E212" si="611">IF($C$8="25 or less",IF(D212&lt;11,0,IF(AND(D212&gt;=11,D212&lt;=11.81),D212+1,IF(AND(D212&gt;=11.82,D212&lt;=12.8),12.81,0))),IF($C$8="26 or more",IF(D212&lt;12,0,IF(AND(D212&gt;=12,D212&lt;=12.81),D212+1,IF(AND(D212&gt;=12.82,D212&lt;=13.8),13.81,0))),0))</f>
        <v>0</v>
      </c>
      <c r="F212" s="14">
        <f t="shared" ref="F212" si="612">IF(E212-D212&gt;0,E212-D212,0)</f>
        <v>0</v>
      </c>
      <c r="G212" s="14">
        <f t="shared" ref="G212" si="613">F212*0.062</f>
        <v>0</v>
      </c>
      <c r="H212" s="14">
        <f t="shared" ref="H212" si="614">F212*0.0145</f>
        <v>0</v>
      </c>
      <c r="I212" s="7"/>
      <c r="J212" s="11"/>
      <c r="K212" s="14">
        <f t="shared" ref="K212" si="615">ROUND((SUM(F212+G212+H212)+(F212*I212)+(F212*J212)),2)</f>
        <v>0</v>
      </c>
      <c r="L212" s="9"/>
      <c r="M212" s="14">
        <f t="shared" ref="M212" si="616">SUM(K212*L212)</f>
        <v>0</v>
      </c>
      <c r="N212" s="29"/>
    </row>
    <row r="213" spans="1:14" x14ac:dyDescent="0.25">
      <c r="A213" s="88">
        <f t="shared" si="499"/>
        <v>184</v>
      </c>
      <c r="B213" s="1"/>
      <c r="C213" s="1"/>
      <c r="D213" s="2"/>
      <c r="E213" s="13">
        <f t="shared" si="222"/>
        <v>0</v>
      </c>
      <c r="F213" s="14">
        <f t="shared" ref="F213" si="617">IF(E213-D213&gt;0,E213-D213,0)</f>
        <v>0</v>
      </c>
      <c r="G213" s="14">
        <f t="shared" ref="G213" si="618">F213*0.062</f>
        <v>0</v>
      </c>
      <c r="H213" s="14">
        <f t="shared" ref="H213" si="619">F213*0.0145</f>
        <v>0</v>
      </c>
      <c r="I213" s="7"/>
      <c r="J213" s="11"/>
      <c r="K213" s="14">
        <f t="shared" si="223"/>
        <v>0</v>
      </c>
      <c r="L213" s="9"/>
      <c r="M213" s="14">
        <f t="shared" si="224"/>
        <v>0</v>
      </c>
      <c r="N213" s="29"/>
    </row>
    <row r="214" spans="1:14" x14ac:dyDescent="0.25">
      <c r="A214" s="88">
        <f t="shared" si="499"/>
        <v>185</v>
      </c>
      <c r="B214" s="1"/>
      <c r="C214" s="1"/>
      <c r="D214" s="2"/>
      <c r="E214" s="13">
        <f t="shared" ref="E214" si="620">IF($C$8="25 or less",IF(D214&lt;11,0,IF(AND(D214&gt;=11,D214&lt;=11.81),D214+1,IF(AND(D214&gt;=11.82,D214&lt;=12.8),12.81,0))),IF($C$8="26 or more",IF(D214&lt;12,0,IF(AND(D214&gt;=12,D214&lt;=12.81),D214+1,IF(AND(D214&gt;=12.82,D214&lt;=13.8),13.81,0))),0))</f>
        <v>0</v>
      </c>
      <c r="F214" s="14">
        <f t="shared" ref="F214" si="621">IF(E214-D214&gt;0,E214-D214,0)</f>
        <v>0</v>
      </c>
      <c r="G214" s="14">
        <f t="shared" ref="G214" si="622">F214*0.062</f>
        <v>0</v>
      </c>
      <c r="H214" s="14">
        <f t="shared" ref="H214" si="623">F214*0.0145</f>
        <v>0</v>
      </c>
      <c r="I214" s="7"/>
      <c r="J214" s="11"/>
      <c r="K214" s="14">
        <f t="shared" ref="K214" si="624">ROUND((SUM(F214+G214+H214)+(F214*I214)+(F214*J214)),2)</f>
        <v>0</v>
      </c>
      <c r="L214" s="9"/>
      <c r="M214" s="14">
        <f t="shared" ref="M214" si="625">SUM(K214*L214)</f>
        <v>0</v>
      </c>
      <c r="N214" s="29"/>
    </row>
    <row r="215" spans="1:14" x14ac:dyDescent="0.25">
      <c r="A215" s="88">
        <f t="shared" si="499"/>
        <v>186</v>
      </c>
      <c r="B215" s="1"/>
      <c r="C215" s="1"/>
      <c r="D215" s="2"/>
      <c r="E215" s="13">
        <f t="shared" si="222"/>
        <v>0</v>
      </c>
      <c r="F215" s="14">
        <f t="shared" ref="F215" si="626">IF(E215-D215&gt;0,E215-D215,0)</f>
        <v>0</v>
      </c>
      <c r="G215" s="14">
        <f t="shared" ref="G215" si="627">F215*0.062</f>
        <v>0</v>
      </c>
      <c r="H215" s="14">
        <f t="shared" ref="H215" si="628">F215*0.0145</f>
        <v>0</v>
      </c>
      <c r="I215" s="7"/>
      <c r="J215" s="11"/>
      <c r="K215" s="14">
        <f t="shared" si="223"/>
        <v>0</v>
      </c>
      <c r="L215" s="9"/>
      <c r="M215" s="14">
        <f t="shared" si="224"/>
        <v>0</v>
      </c>
      <c r="N215" s="29"/>
    </row>
    <row r="216" spans="1:14" x14ac:dyDescent="0.25">
      <c r="A216" s="88">
        <f t="shared" si="499"/>
        <v>187</v>
      </c>
      <c r="B216" s="1"/>
      <c r="C216" s="1"/>
      <c r="D216" s="2"/>
      <c r="E216" s="13">
        <f t="shared" ref="E216" si="629">IF($C$8="25 or less",IF(D216&lt;11,0,IF(AND(D216&gt;=11,D216&lt;=11.81),D216+1,IF(AND(D216&gt;=11.82,D216&lt;=12.8),12.81,0))),IF($C$8="26 or more",IF(D216&lt;12,0,IF(AND(D216&gt;=12,D216&lt;=12.81),D216+1,IF(AND(D216&gt;=12.82,D216&lt;=13.8),13.81,0))),0))</f>
        <v>0</v>
      </c>
      <c r="F216" s="14">
        <f t="shared" ref="F216" si="630">IF(E216-D216&gt;0,E216-D216,0)</f>
        <v>0</v>
      </c>
      <c r="G216" s="14">
        <f t="shared" ref="G216" si="631">F216*0.062</f>
        <v>0</v>
      </c>
      <c r="H216" s="14">
        <f t="shared" ref="H216" si="632">F216*0.0145</f>
        <v>0</v>
      </c>
      <c r="I216" s="7"/>
      <c r="J216" s="11"/>
      <c r="K216" s="14">
        <f t="shared" ref="K216" si="633">ROUND((SUM(F216+G216+H216)+(F216*I216)+(F216*J216)),2)</f>
        <v>0</v>
      </c>
      <c r="L216" s="9"/>
      <c r="M216" s="14">
        <f t="shared" ref="M216" si="634">SUM(K216*L216)</f>
        <v>0</v>
      </c>
      <c r="N216" s="29"/>
    </row>
    <row r="217" spans="1:14" x14ac:dyDescent="0.25">
      <c r="A217" s="88">
        <f t="shared" si="499"/>
        <v>188</v>
      </c>
      <c r="B217" s="1"/>
      <c r="C217" s="1"/>
      <c r="D217" s="2"/>
      <c r="E217" s="13">
        <f t="shared" si="222"/>
        <v>0</v>
      </c>
      <c r="F217" s="14">
        <f t="shared" ref="F217" si="635">IF(E217-D217&gt;0,E217-D217,0)</f>
        <v>0</v>
      </c>
      <c r="G217" s="14">
        <f t="shared" ref="G217" si="636">F217*0.062</f>
        <v>0</v>
      </c>
      <c r="H217" s="14">
        <f t="shared" ref="H217" si="637">F217*0.0145</f>
        <v>0</v>
      </c>
      <c r="I217" s="7"/>
      <c r="J217" s="11"/>
      <c r="K217" s="14">
        <f t="shared" si="223"/>
        <v>0</v>
      </c>
      <c r="L217" s="9"/>
      <c r="M217" s="14">
        <f t="shared" si="224"/>
        <v>0</v>
      </c>
      <c r="N217" s="29"/>
    </row>
    <row r="218" spans="1:14" x14ac:dyDescent="0.25">
      <c r="A218" s="88">
        <f t="shared" si="499"/>
        <v>189</v>
      </c>
      <c r="B218" s="1"/>
      <c r="C218" s="1"/>
      <c r="D218" s="2"/>
      <c r="E218" s="13">
        <f t="shared" ref="E218" si="638">IF($C$8="25 or less",IF(D218&lt;11,0,IF(AND(D218&gt;=11,D218&lt;=11.81),D218+1,IF(AND(D218&gt;=11.82,D218&lt;=12.8),12.81,0))),IF($C$8="26 or more",IF(D218&lt;12,0,IF(AND(D218&gt;=12,D218&lt;=12.81),D218+1,IF(AND(D218&gt;=12.82,D218&lt;=13.8),13.81,0))),0))</f>
        <v>0</v>
      </c>
      <c r="F218" s="14">
        <f t="shared" ref="F218" si="639">IF(E218-D218&gt;0,E218-D218,0)</f>
        <v>0</v>
      </c>
      <c r="G218" s="14">
        <f t="shared" ref="G218" si="640">F218*0.062</f>
        <v>0</v>
      </c>
      <c r="H218" s="14">
        <f t="shared" ref="H218" si="641">F218*0.0145</f>
        <v>0</v>
      </c>
      <c r="I218" s="7"/>
      <c r="J218" s="11"/>
      <c r="K218" s="14">
        <f t="shared" ref="K218" si="642">ROUND((SUM(F218+G218+H218)+(F218*I218)+(F218*J218)),2)</f>
        <v>0</v>
      </c>
      <c r="L218" s="9"/>
      <c r="M218" s="14">
        <f t="shared" ref="M218" si="643">SUM(K218*L218)</f>
        <v>0</v>
      </c>
      <c r="N218" s="29"/>
    </row>
    <row r="219" spans="1:14" x14ac:dyDescent="0.25">
      <c r="A219" s="88">
        <f t="shared" si="499"/>
        <v>190</v>
      </c>
      <c r="B219" s="1"/>
      <c r="C219" s="1"/>
      <c r="D219" s="2"/>
      <c r="E219" s="13">
        <f t="shared" si="222"/>
        <v>0</v>
      </c>
      <c r="F219" s="14">
        <f t="shared" ref="F219" si="644">IF(E219-D219&gt;0,E219-D219,0)</f>
        <v>0</v>
      </c>
      <c r="G219" s="14">
        <f t="shared" ref="G219" si="645">F219*0.062</f>
        <v>0</v>
      </c>
      <c r="H219" s="14">
        <f t="shared" ref="H219" si="646">F219*0.0145</f>
        <v>0</v>
      </c>
      <c r="I219" s="7"/>
      <c r="J219" s="11"/>
      <c r="K219" s="14">
        <f t="shared" si="223"/>
        <v>0</v>
      </c>
      <c r="L219" s="9"/>
      <c r="M219" s="14">
        <f t="shared" si="224"/>
        <v>0</v>
      </c>
      <c r="N219" s="29"/>
    </row>
    <row r="220" spans="1:14" x14ac:dyDescent="0.25">
      <c r="A220" s="88">
        <f t="shared" si="499"/>
        <v>191</v>
      </c>
      <c r="B220" s="1"/>
      <c r="C220" s="1"/>
      <c r="D220" s="2"/>
      <c r="E220" s="13">
        <f t="shared" ref="E220" si="647">IF($C$8="25 or less",IF(D220&lt;11,0,IF(AND(D220&gt;=11,D220&lt;=11.81),D220+1,IF(AND(D220&gt;=11.82,D220&lt;=12.8),12.81,0))),IF($C$8="26 or more",IF(D220&lt;12,0,IF(AND(D220&gt;=12,D220&lt;=12.81),D220+1,IF(AND(D220&gt;=12.82,D220&lt;=13.8),13.81,0))),0))</f>
        <v>0</v>
      </c>
      <c r="F220" s="14">
        <f t="shared" ref="F220" si="648">IF(E220-D220&gt;0,E220-D220,0)</f>
        <v>0</v>
      </c>
      <c r="G220" s="14">
        <f t="shared" ref="G220" si="649">F220*0.062</f>
        <v>0</v>
      </c>
      <c r="H220" s="14">
        <f t="shared" ref="H220" si="650">F220*0.0145</f>
        <v>0</v>
      </c>
      <c r="I220" s="7"/>
      <c r="J220" s="11"/>
      <c r="K220" s="14">
        <f t="shared" ref="K220" si="651">ROUND((SUM(F220+G220+H220)+(F220*I220)+(F220*J220)),2)</f>
        <v>0</v>
      </c>
      <c r="L220" s="9"/>
      <c r="M220" s="14">
        <f t="shared" ref="M220" si="652">SUM(K220*L220)</f>
        <v>0</v>
      </c>
      <c r="N220" s="29"/>
    </row>
    <row r="221" spans="1:14" x14ac:dyDescent="0.25">
      <c r="A221" s="88">
        <f t="shared" si="499"/>
        <v>192</v>
      </c>
      <c r="B221" s="1"/>
      <c r="C221" s="1"/>
      <c r="D221" s="2"/>
      <c r="E221" s="13">
        <f t="shared" si="222"/>
        <v>0</v>
      </c>
      <c r="F221" s="14">
        <f t="shared" ref="F221" si="653">IF(E221-D221&gt;0,E221-D221,0)</f>
        <v>0</v>
      </c>
      <c r="G221" s="14">
        <f t="shared" ref="G221" si="654">F221*0.062</f>
        <v>0</v>
      </c>
      <c r="H221" s="14">
        <f t="shared" ref="H221" si="655">F221*0.0145</f>
        <v>0</v>
      </c>
      <c r="I221" s="7"/>
      <c r="J221" s="11"/>
      <c r="K221" s="14">
        <f t="shared" si="223"/>
        <v>0</v>
      </c>
      <c r="L221" s="9"/>
      <c r="M221" s="14">
        <f t="shared" si="224"/>
        <v>0</v>
      </c>
      <c r="N221" s="29"/>
    </row>
    <row r="222" spans="1:14" x14ac:dyDescent="0.25">
      <c r="A222" s="88">
        <f t="shared" si="499"/>
        <v>193</v>
      </c>
      <c r="B222" s="1"/>
      <c r="C222" s="1"/>
      <c r="D222" s="2"/>
      <c r="E222" s="13">
        <f t="shared" ref="E222" si="656">IF($C$8="25 or less",IF(D222&lt;11,0,IF(AND(D222&gt;=11,D222&lt;=11.81),D222+1,IF(AND(D222&gt;=11.82,D222&lt;=12.8),12.81,0))),IF($C$8="26 or more",IF(D222&lt;12,0,IF(AND(D222&gt;=12,D222&lt;=12.81),D222+1,IF(AND(D222&gt;=12.82,D222&lt;=13.8),13.81,0))),0))</f>
        <v>0</v>
      </c>
      <c r="F222" s="14">
        <f t="shared" ref="F222" si="657">IF(E222-D222&gt;0,E222-D222,0)</f>
        <v>0</v>
      </c>
      <c r="G222" s="14">
        <f t="shared" ref="G222" si="658">F222*0.062</f>
        <v>0</v>
      </c>
      <c r="H222" s="14">
        <f t="shared" ref="H222" si="659">F222*0.0145</f>
        <v>0</v>
      </c>
      <c r="I222" s="7"/>
      <c r="J222" s="11"/>
      <c r="K222" s="14">
        <f t="shared" ref="K222" si="660">ROUND((SUM(F222+G222+H222)+(F222*I222)+(F222*J222)),2)</f>
        <v>0</v>
      </c>
      <c r="L222" s="9"/>
      <c r="M222" s="14">
        <f t="shared" ref="M222" si="661">SUM(K222*L222)</f>
        <v>0</v>
      </c>
      <c r="N222" s="29"/>
    </row>
    <row r="223" spans="1:14" x14ac:dyDescent="0.25">
      <c r="A223" s="88">
        <f t="shared" si="499"/>
        <v>194</v>
      </c>
      <c r="B223" s="1"/>
      <c r="C223" s="1"/>
      <c r="D223" s="2"/>
      <c r="E223" s="13">
        <f t="shared" si="222"/>
        <v>0</v>
      </c>
      <c r="F223" s="14">
        <f t="shared" ref="F223" si="662">IF(E223-D223&gt;0,E223-D223,0)</f>
        <v>0</v>
      </c>
      <c r="G223" s="14">
        <f t="shared" ref="G223" si="663">F223*0.062</f>
        <v>0</v>
      </c>
      <c r="H223" s="14">
        <f t="shared" ref="H223" si="664">F223*0.0145</f>
        <v>0</v>
      </c>
      <c r="I223" s="7"/>
      <c r="J223" s="11"/>
      <c r="K223" s="14">
        <f t="shared" si="223"/>
        <v>0</v>
      </c>
      <c r="L223" s="9"/>
      <c r="M223" s="14">
        <f t="shared" si="224"/>
        <v>0</v>
      </c>
      <c r="N223" s="29"/>
    </row>
    <row r="224" spans="1:14" x14ac:dyDescent="0.25">
      <c r="A224" s="88">
        <f t="shared" si="499"/>
        <v>195</v>
      </c>
      <c r="B224" s="1"/>
      <c r="C224" s="1"/>
      <c r="D224" s="2"/>
      <c r="E224" s="13">
        <f t="shared" ref="E224" si="665">IF($C$8="25 or less",IF(D224&lt;11,0,IF(AND(D224&gt;=11,D224&lt;=11.81),D224+1,IF(AND(D224&gt;=11.82,D224&lt;=12.8),12.81,0))),IF($C$8="26 or more",IF(D224&lt;12,0,IF(AND(D224&gt;=12,D224&lt;=12.81),D224+1,IF(AND(D224&gt;=12.82,D224&lt;=13.8),13.81,0))),0))</f>
        <v>0</v>
      </c>
      <c r="F224" s="14">
        <f t="shared" ref="F224" si="666">IF(E224-D224&gt;0,E224-D224,0)</f>
        <v>0</v>
      </c>
      <c r="G224" s="14">
        <f t="shared" ref="G224" si="667">F224*0.062</f>
        <v>0</v>
      </c>
      <c r="H224" s="14">
        <f t="shared" ref="H224" si="668">F224*0.0145</f>
        <v>0</v>
      </c>
      <c r="I224" s="7"/>
      <c r="J224" s="11"/>
      <c r="K224" s="14">
        <f t="shared" ref="K224" si="669">ROUND((SUM(F224+G224+H224)+(F224*I224)+(F224*J224)),2)</f>
        <v>0</v>
      </c>
      <c r="L224" s="9"/>
      <c r="M224" s="14">
        <f t="shared" ref="M224" si="670">SUM(K224*L224)</f>
        <v>0</v>
      </c>
      <c r="N224" s="29"/>
    </row>
    <row r="225" spans="1:14" x14ac:dyDescent="0.25">
      <c r="A225" s="88">
        <f t="shared" si="499"/>
        <v>196</v>
      </c>
      <c r="B225" s="1"/>
      <c r="C225" s="1"/>
      <c r="D225" s="2"/>
      <c r="E225" s="13">
        <f t="shared" si="222"/>
        <v>0</v>
      </c>
      <c r="F225" s="14">
        <f t="shared" ref="F225" si="671">IF(E225-D225&gt;0,E225-D225,0)</f>
        <v>0</v>
      </c>
      <c r="G225" s="14">
        <f t="shared" ref="G225" si="672">F225*0.062</f>
        <v>0</v>
      </c>
      <c r="H225" s="14">
        <f t="shared" ref="H225" si="673">F225*0.0145</f>
        <v>0</v>
      </c>
      <c r="I225" s="7"/>
      <c r="J225" s="11"/>
      <c r="K225" s="14">
        <f t="shared" si="223"/>
        <v>0</v>
      </c>
      <c r="L225" s="9"/>
      <c r="M225" s="14">
        <f t="shared" si="224"/>
        <v>0</v>
      </c>
      <c r="N225" s="29"/>
    </row>
    <row r="226" spans="1:14" x14ac:dyDescent="0.25">
      <c r="A226" s="88">
        <f t="shared" si="499"/>
        <v>197</v>
      </c>
      <c r="B226" s="1"/>
      <c r="C226" s="1"/>
      <c r="D226" s="2"/>
      <c r="E226" s="13">
        <f t="shared" ref="E226" si="674">IF($C$8="25 or less",IF(D226&lt;11,0,IF(AND(D226&gt;=11,D226&lt;=11.81),D226+1,IF(AND(D226&gt;=11.82,D226&lt;=12.8),12.81,0))),IF($C$8="26 or more",IF(D226&lt;12,0,IF(AND(D226&gt;=12,D226&lt;=12.81),D226+1,IF(AND(D226&gt;=12.82,D226&lt;=13.8),13.81,0))),0))</f>
        <v>0</v>
      </c>
      <c r="F226" s="14">
        <f t="shared" ref="F226" si="675">IF(E226-D226&gt;0,E226-D226,0)</f>
        <v>0</v>
      </c>
      <c r="G226" s="14">
        <f t="shared" ref="G226" si="676">F226*0.062</f>
        <v>0</v>
      </c>
      <c r="H226" s="14">
        <f t="shared" ref="H226" si="677">F226*0.0145</f>
        <v>0</v>
      </c>
      <c r="I226" s="7"/>
      <c r="J226" s="11"/>
      <c r="K226" s="14">
        <f t="shared" ref="K226" si="678">ROUND((SUM(F226+G226+H226)+(F226*I226)+(F226*J226)),2)</f>
        <v>0</v>
      </c>
      <c r="L226" s="9"/>
      <c r="M226" s="14">
        <f t="shared" ref="M226" si="679">SUM(K226*L226)</f>
        <v>0</v>
      </c>
      <c r="N226" s="29"/>
    </row>
    <row r="227" spans="1:14" x14ac:dyDescent="0.25">
      <c r="A227" s="88">
        <f t="shared" si="499"/>
        <v>198</v>
      </c>
      <c r="B227" s="1"/>
      <c r="C227" s="1"/>
      <c r="D227" s="2"/>
      <c r="E227" s="13">
        <f t="shared" si="222"/>
        <v>0</v>
      </c>
      <c r="F227" s="14">
        <f t="shared" ref="F227" si="680">IF(E227-D227&gt;0,E227-D227,0)</f>
        <v>0</v>
      </c>
      <c r="G227" s="14">
        <f t="shared" ref="G227" si="681">F227*0.062</f>
        <v>0</v>
      </c>
      <c r="H227" s="14">
        <f t="shared" ref="H227" si="682">F227*0.0145</f>
        <v>0</v>
      </c>
      <c r="I227" s="7"/>
      <c r="J227" s="11"/>
      <c r="K227" s="14">
        <f t="shared" si="223"/>
        <v>0</v>
      </c>
      <c r="L227" s="9"/>
      <c r="M227" s="14">
        <f t="shared" si="224"/>
        <v>0</v>
      </c>
      <c r="N227" s="29"/>
    </row>
    <row r="228" spans="1:14" x14ac:dyDescent="0.25">
      <c r="A228" s="88">
        <f t="shared" si="499"/>
        <v>199</v>
      </c>
      <c r="B228" s="1"/>
      <c r="C228" s="1"/>
      <c r="D228" s="2"/>
      <c r="E228" s="13">
        <f t="shared" ref="E228" si="683">IF($C$8="25 or less",IF(D228&lt;11,0,IF(AND(D228&gt;=11,D228&lt;=11.81),D228+1,IF(AND(D228&gt;=11.82,D228&lt;=12.8),12.81,0))),IF($C$8="26 or more",IF(D228&lt;12,0,IF(AND(D228&gt;=12,D228&lt;=12.81),D228+1,IF(AND(D228&gt;=12.82,D228&lt;=13.8),13.81,0))),0))</f>
        <v>0</v>
      </c>
      <c r="F228" s="14">
        <f t="shared" ref="F228" si="684">IF(E228-D228&gt;0,E228-D228,0)</f>
        <v>0</v>
      </c>
      <c r="G228" s="14">
        <f t="shared" ref="G228" si="685">F228*0.062</f>
        <v>0</v>
      </c>
      <c r="H228" s="14">
        <f t="shared" ref="H228" si="686">F228*0.0145</f>
        <v>0</v>
      </c>
      <c r="I228" s="7"/>
      <c r="J228" s="11"/>
      <c r="K228" s="14">
        <f t="shared" ref="K228" si="687">ROUND((SUM(F228+G228+H228)+(F228*I228)+(F228*J228)),2)</f>
        <v>0</v>
      </c>
      <c r="L228" s="9"/>
      <c r="M228" s="14">
        <f t="shared" ref="M228" si="688">SUM(K228*L228)</f>
        <v>0</v>
      </c>
      <c r="N228" s="29"/>
    </row>
    <row r="229" spans="1:14" x14ac:dyDescent="0.25">
      <c r="A229" s="88">
        <f t="shared" si="499"/>
        <v>200</v>
      </c>
      <c r="B229" s="1"/>
      <c r="C229" s="1"/>
      <c r="D229" s="2"/>
      <c r="E229" s="13">
        <f t="shared" si="222"/>
        <v>0</v>
      </c>
      <c r="F229" s="14">
        <f t="shared" ref="F229" si="689">IF(E229-D229&gt;0,E229-D229,0)</f>
        <v>0</v>
      </c>
      <c r="G229" s="14">
        <f t="shared" ref="G229" si="690">F229*0.062</f>
        <v>0</v>
      </c>
      <c r="H229" s="14">
        <f t="shared" ref="H229" si="691">F229*0.0145</f>
        <v>0</v>
      </c>
      <c r="I229" s="7"/>
      <c r="J229" s="11"/>
      <c r="K229" s="14">
        <f t="shared" si="223"/>
        <v>0</v>
      </c>
      <c r="L229" s="9"/>
      <c r="M229" s="14">
        <f t="shared" si="224"/>
        <v>0</v>
      </c>
      <c r="N229" s="29"/>
    </row>
    <row r="230" spans="1:14" x14ac:dyDescent="0.25">
      <c r="A230" s="88">
        <f t="shared" si="499"/>
        <v>201</v>
      </c>
      <c r="B230" s="1"/>
      <c r="C230" s="1"/>
      <c r="D230" s="2"/>
      <c r="E230" s="13">
        <f t="shared" ref="E230" si="692">IF($C$8="25 or less",IF(D230&lt;11,0,IF(AND(D230&gt;=11,D230&lt;=11.81),D230+1,IF(AND(D230&gt;=11.82,D230&lt;=12.8),12.81,0))),IF($C$8="26 or more",IF(D230&lt;12,0,IF(AND(D230&gt;=12,D230&lt;=12.81),D230+1,IF(AND(D230&gt;=12.82,D230&lt;=13.8),13.81,0))),0))</f>
        <v>0</v>
      </c>
      <c r="F230" s="14">
        <f t="shared" ref="F230" si="693">IF(E230-D230&gt;0,E230-D230,0)</f>
        <v>0</v>
      </c>
      <c r="G230" s="14">
        <f t="shared" ref="G230" si="694">F230*0.062</f>
        <v>0</v>
      </c>
      <c r="H230" s="14">
        <f t="shared" ref="H230" si="695">F230*0.0145</f>
        <v>0</v>
      </c>
      <c r="I230" s="7"/>
      <c r="J230" s="11"/>
      <c r="K230" s="14">
        <f t="shared" ref="K230" si="696">ROUND((SUM(F230+G230+H230)+(F230*I230)+(F230*J230)),2)</f>
        <v>0</v>
      </c>
      <c r="L230" s="9"/>
      <c r="M230" s="14">
        <f t="shared" ref="M230" si="697">SUM(K230*L230)</f>
        <v>0</v>
      </c>
      <c r="N230" s="29"/>
    </row>
    <row r="231" spans="1:14" x14ac:dyDescent="0.25">
      <c r="A231" s="88">
        <f t="shared" si="499"/>
        <v>202</v>
      </c>
      <c r="B231" s="1"/>
      <c r="C231" s="1"/>
      <c r="D231" s="2"/>
      <c r="E231" s="13">
        <f t="shared" si="222"/>
        <v>0</v>
      </c>
      <c r="F231" s="14">
        <f t="shared" ref="F231" si="698">IF(E231-D231&gt;0,E231-D231,0)</f>
        <v>0</v>
      </c>
      <c r="G231" s="14">
        <f t="shared" ref="G231" si="699">F231*0.062</f>
        <v>0</v>
      </c>
      <c r="H231" s="14">
        <f t="shared" ref="H231" si="700">F231*0.0145</f>
        <v>0</v>
      </c>
      <c r="I231" s="7"/>
      <c r="J231" s="11"/>
      <c r="K231" s="14">
        <f t="shared" si="223"/>
        <v>0</v>
      </c>
      <c r="L231" s="9"/>
      <c r="M231" s="14">
        <f t="shared" si="224"/>
        <v>0</v>
      </c>
      <c r="N231" s="29"/>
    </row>
    <row r="232" spans="1:14" x14ac:dyDescent="0.25">
      <c r="A232" s="88">
        <f t="shared" si="499"/>
        <v>203</v>
      </c>
      <c r="B232" s="1"/>
      <c r="C232" s="1"/>
      <c r="D232" s="2"/>
      <c r="E232" s="13">
        <f t="shared" ref="E232" si="701">IF($C$8="25 or less",IF(D232&lt;11,0,IF(AND(D232&gt;=11,D232&lt;=11.81),D232+1,IF(AND(D232&gt;=11.82,D232&lt;=12.8),12.81,0))),IF($C$8="26 or more",IF(D232&lt;12,0,IF(AND(D232&gt;=12,D232&lt;=12.81),D232+1,IF(AND(D232&gt;=12.82,D232&lt;=13.8),13.81,0))),0))</f>
        <v>0</v>
      </c>
      <c r="F232" s="14">
        <f t="shared" ref="F232" si="702">IF(E232-D232&gt;0,E232-D232,0)</f>
        <v>0</v>
      </c>
      <c r="G232" s="14">
        <f t="shared" ref="G232" si="703">F232*0.062</f>
        <v>0</v>
      </c>
      <c r="H232" s="14">
        <f t="shared" ref="H232" si="704">F232*0.0145</f>
        <v>0</v>
      </c>
      <c r="I232" s="7"/>
      <c r="J232" s="11"/>
      <c r="K232" s="14">
        <f t="shared" ref="K232" si="705">ROUND((SUM(F232+G232+H232)+(F232*I232)+(F232*J232)),2)</f>
        <v>0</v>
      </c>
      <c r="L232" s="9"/>
      <c r="M232" s="14">
        <f t="shared" ref="M232" si="706">SUM(K232*L232)</f>
        <v>0</v>
      </c>
      <c r="N232" s="29"/>
    </row>
    <row r="233" spans="1:14" x14ac:dyDescent="0.25">
      <c r="A233" s="88">
        <f t="shared" si="499"/>
        <v>204</v>
      </c>
      <c r="B233" s="1"/>
      <c r="C233" s="1"/>
      <c r="D233" s="2"/>
      <c r="E233" s="13">
        <f t="shared" si="222"/>
        <v>0</v>
      </c>
      <c r="F233" s="14">
        <f t="shared" ref="F233" si="707">IF(E233-D233&gt;0,E233-D233,0)</f>
        <v>0</v>
      </c>
      <c r="G233" s="14">
        <f t="shared" ref="G233" si="708">F233*0.062</f>
        <v>0</v>
      </c>
      <c r="H233" s="14">
        <f t="shared" ref="H233" si="709">F233*0.0145</f>
        <v>0</v>
      </c>
      <c r="I233" s="7"/>
      <c r="J233" s="11"/>
      <c r="K233" s="14">
        <f t="shared" si="223"/>
        <v>0</v>
      </c>
      <c r="L233" s="9"/>
      <c r="M233" s="14">
        <f t="shared" si="224"/>
        <v>0</v>
      </c>
      <c r="N233" s="29"/>
    </row>
    <row r="234" spans="1:14" x14ac:dyDescent="0.25">
      <c r="A234" s="88">
        <f t="shared" si="499"/>
        <v>205</v>
      </c>
      <c r="B234" s="1"/>
      <c r="C234" s="1"/>
      <c r="D234" s="2"/>
      <c r="E234" s="13">
        <f t="shared" ref="E234" si="710">IF($C$8="25 or less",IF(D234&lt;11,0,IF(AND(D234&gt;=11,D234&lt;=11.81),D234+1,IF(AND(D234&gt;=11.82,D234&lt;=12.8),12.81,0))),IF($C$8="26 or more",IF(D234&lt;12,0,IF(AND(D234&gt;=12,D234&lt;=12.81),D234+1,IF(AND(D234&gt;=12.82,D234&lt;=13.8),13.81,0))),0))</f>
        <v>0</v>
      </c>
      <c r="F234" s="14">
        <f t="shared" ref="F234" si="711">IF(E234-D234&gt;0,E234-D234,0)</f>
        <v>0</v>
      </c>
      <c r="G234" s="14">
        <f t="shared" ref="G234" si="712">F234*0.062</f>
        <v>0</v>
      </c>
      <c r="H234" s="14">
        <f t="shared" ref="H234" si="713">F234*0.0145</f>
        <v>0</v>
      </c>
      <c r="I234" s="7"/>
      <c r="J234" s="11"/>
      <c r="K234" s="14">
        <f t="shared" ref="K234" si="714">ROUND((SUM(F234+G234+H234)+(F234*I234)+(F234*J234)),2)</f>
        <v>0</v>
      </c>
      <c r="L234" s="9"/>
      <c r="M234" s="14">
        <f t="shared" ref="M234" si="715">SUM(K234*L234)</f>
        <v>0</v>
      </c>
      <c r="N234" s="29"/>
    </row>
    <row r="235" spans="1:14" x14ac:dyDescent="0.25">
      <c r="A235" s="88">
        <f t="shared" si="499"/>
        <v>206</v>
      </c>
      <c r="B235" s="1"/>
      <c r="C235" s="1"/>
      <c r="D235" s="2"/>
      <c r="E235" s="13">
        <f t="shared" si="222"/>
        <v>0</v>
      </c>
      <c r="F235" s="14">
        <f t="shared" ref="F235" si="716">IF(E235-D235&gt;0,E235-D235,0)</f>
        <v>0</v>
      </c>
      <c r="G235" s="14">
        <f t="shared" ref="G235" si="717">F235*0.062</f>
        <v>0</v>
      </c>
      <c r="H235" s="14">
        <f t="shared" ref="H235" si="718">F235*0.0145</f>
        <v>0</v>
      </c>
      <c r="I235" s="7"/>
      <c r="J235" s="11"/>
      <c r="K235" s="14">
        <f t="shared" si="223"/>
        <v>0</v>
      </c>
      <c r="L235" s="9"/>
      <c r="M235" s="14">
        <f t="shared" si="224"/>
        <v>0</v>
      </c>
      <c r="N235" s="29"/>
    </row>
    <row r="236" spans="1:14" x14ac:dyDescent="0.25">
      <c r="A236" s="88">
        <f t="shared" si="499"/>
        <v>207</v>
      </c>
      <c r="B236" s="1"/>
      <c r="C236" s="1"/>
      <c r="D236" s="2"/>
      <c r="E236" s="13">
        <f t="shared" ref="E236" si="719">IF($C$8="25 or less",IF(D236&lt;11,0,IF(AND(D236&gt;=11,D236&lt;=11.81),D236+1,IF(AND(D236&gt;=11.82,D236&lt;=12.8),12.81,0))),IF($C$8="26 or more",IF(D236&lt;12,0,IF(AND(D236&gt;=12,D236&lt;=12.81),D236+1,IF(AND(D236&gt;=12.82,D236&lt;=13.8),13.81,0))),0))</f>
        <v>0</v>
      </c>
      <c r="F236" s="14">
        <f t="shared" ref="F236" si="720">IF(E236-D236&gt;0,E236-D236,0)</f>
        <v>0</v>
      </c>
      <c r="G236" s="14">
        <f t="shared" ref="G236" si="721">F236*0.062</f>
        <v>0</v>
      </c>
      <c r="H236" s="14">
        <f t="shared" ref="H236" si="722">F236*0.0145</f>
        <v>0</v>
      </c>
      <c r="I236" s="7"/>
      <c r="J236" s="11"/>
      <c r="K236" s="14">
        <f t="shared" ref="K236" si="723">ROUND((SUM(F236+G236+H236)+(F236*I236)+(F236*J236)),2)</f>
        <v>0</v>
      </c>
      <c r="L236" s="9"/>
      <c r="M236" s="14">
        <f t="shared" ref="M236" si="724">SUM(K236*L236)</f>
        <v>0</v>
      </c>
      <c r="N236" s="29"/>
    </row>
    <row r="237" spans="1:14" x14ac:dyDescent="0.25">
      <c r="A237" s="88">
        <f t="shared" si="499"/>
        <v>208</v>
      </c>
      <c r="B237" s="1"/>
      <c r="C237" s="1"/>
      <c r="D237" s="2"/>
      <c r="E237" s="13">
        <f t="shared" si="222"/>
        <v>0</v>
      </c>
      <c r="F237" s="14">
        <f t="shared" ref="F237" si="725">IF(E237-D237&gt;0,E237-D237,0)</f>
        <v>0</v>
      </c>
      <c r="G237" s="14">
        <f t="shared" ref="G237" si="726">F237*0.062</f>
        <v>0</v>
      </c>
      <c r="H237" s="14">
        <f t="shared" ref="H237" si="727">F237*0.0145</f>
        <v>0</v>
      </c>
      <c r="I237" s="7"/>
      <c r="J237" s="11"/>
      <c r="K237" s="14">
        <f t="shared" si="223"/>
        <v>0</v>
      </c>
      <c r="L237" s="9"/>
      <c r="M237" s="14">
        <f t="shared" si="224"/>
        <v>0</v>
      </c>
      <c r="N237" s="29"/>
    </row>
    <row r="238" spans="1:14" x14ac:dyDescent="0.25">
      <c r="A238" s="88">
        <f t="shared" si="499"/>
        <v>209</v>
      </c>
      <c r="B238" s="1"/>
      <c r="C238" s="1"/>
      <c r="D238" s="2"/>
      <c r="E238" s="13">
        <f t="shared" ref="E238" si="728">IF($C$8="25 or less",IF(D238&lt;11,0,IF(AND(D238&gt;=11,D238&lt;=11.81),D238+1,IF(AND(D238&gt;=11.82,D238&lt;=12.8),12.81,0))),IF($C$8="26 or more",IF(D238&lt;12,0,IF(AND(D238&gt;=12,D238&lt;=12.81),D238+1,IF(AND(D238&gt;=12.82,D238&lt;=13.8),13.81,0))),0))</f>
        <v>0</v>
      </c>
      <c r="F238" s="14">
        <f t="shared" ref="F238" si="729">IF(E238-D238&gt;0,E238-D238,0)</f>
        <v>0</v>
      </c>
      <c r="G238" s="14">
        <f t="shared" ref="G238" si="730">F238*0.062</f>
        <v>0</v>
      </c>
      <c r="H238" s="14">
        <f t="shared" ref="H238" si="731">F238*0.0145</f>
        <v>0</v>
      </c>
      <c r="I238" s="7"/>
      <c r="J238" s="11"/>
      <c r="K238" s="14">
        <f t="shared" ref="K238" si="732">ROUND((SUM(F238+G238+H238)+(F238*I238)+(F238*J238)),2)</f>
        <v>0</v>
      </c>
      <c r="L238" s="9"/>
      <c r="M238" s="14">
        <f t="shared" ref="M238" si="733">SUM(K238*L238)</f>
        <v>0</v>
      </c>
      <c r="N238" s="29"/>
    </row>
    <row r="239" spans="1:14" x14ac:dyDescent="0.25">
      <c r="A239" s="88">
        <f t="shared" si="499"/>
        <v>210</v>
      </c>
      <c r="B239" s="1"/>
      <c r="C239" s="1"/>
      <c r="D239" s="2"/>
      <c r="E239" s="13">
        <f t="shared" si="222"/>
        <v>0</v>
      </c>
      <c r="F239" s="14">
        <f t="shared" ref="F239" si="734">IF(E239-D239&gt;0,E239-D239,0)</f>
        <v>0</v>
      </c>
      <c r="G239" s="14">
        <f t="shared" ref="G239" si="735">F239*0.062</f>
        <v>0</v>
      </c>
      <c r="H239" s="14">
        <f t="shared" ref="H239" si="736">F239*0.0145</f>
        <v>0</v>
      </c>
      <c r="I239" s="7"/>
      <c r="J239" s="11"/>
      <c r="K239" s="14">
        <f t="shared" si="223"/>
        <v>0</v>
      </c>
      <c r="L239" s="9"/>
      <c r="M239" s="14">
        <f t="shared" si="224"/>
        <v>0</v>
      </c>
      <c r="N239" s="29"/>
    </row>
    <row r="240" spans="1:14" x14ac:dyDescent="0.25">
      <c r="A240" s="88">
        <f t="shared" si="499"/>
        <v>211</v>
      </c>
      <c r="B240" s="1"/>
      <c r="C240" s="1"/>
      <c r="D240" s="2"/>
      <c r="E240" s="13">
        <f t="shared" ref="E240" si="737">IF($C$8="25 or less",IF(D240&lt;11,0,IF(AND(D240&gt;=11,D240&lt;=11.81),D240+1,IF(AND(D240&gt;=11.82,D240&lt;=12.8),12.81,0))),IF($C$8="26 or more",IF(D240&lt;12,0,IF(AND(D240&gt;=12,D240&lt;=12.81),D240+1,IF(AND(D240&gt;=12.82,D240&lt;=13.8),13.81,0))),0))</f>
        <v>0</v>
      </c>
      <c r="F240" s="14">
        <f t="shared" ref="F240" si="738">IF(E240-D240&gt;0,E240-D240,0)</f>
        <v>0</v>
      </c>
      <c r="G240" s="14">
        <f t="shared" ref="G240" si="739">F240*0.062</f>
        <v>0</v>
      </c>
      <c r="H240" s="14">
        <f t="shared" ref="H240" si="740">F240*0.0145</f>
        <v>0</v>
      </c>
      <c r="I240" s="7"/>
      <c r="J240" s="11"/>
      <c r="K240" s="14">
        <f t="shared" ref="K240" si="741">ROUND((SUM(F240+G240+H240)+(F240*I240)+(F240*J240)),2)</f>
        <v>0</v>
      </c>
      <c r="L240" s="9"/>
      <c r="M240" s="14">
        <f t="shared" ref="M240" si="742">SUM(K240*L240)</f>
        <v>0</v>
      </c>
      <c r="N240" s="29"/>
    </row>
    <row r="241" spans="1:14" x14ac:dyDescent="0.25">
      <c r="A241" s="88">
        <f t="shared" si="499"/>
        <v>212</v>
      </c>
      <c r="B241" s="1"/>
      <c r="C241" s="1"/>
      <c r="D241" s="2"/>
      <c r="E241" s="13">
        <f t="shared" si="222"/>
        <v>0</v>
      </c>
      <c r="F241" s="14">
        <f t="shared" ref="F241" si="743">IF(E241-D241&gt;0,E241-D241,0)</f>
        <v>0</v>
      </c>
      <c r="G241" s="14">
        <f t="shared" ref="G241" si="744">F241*0.062</f>
        <v>0</v>
      </c>
      <c r="H241" s="14">
        <f t="shared" ref="H241" si="745">F241*0.0145</f>
        <v>0</v>
      </c>
      <c r="I241" s="7"/>
      <c r="J241" s="11"/>
      <c r="K241" s="14">
        <f t="shared" si="223"/>
        <v>0</v>
      </c>
      <c r="L241" s="9"/>
      <c r="M241" s="14">
        <f t="shared" si="224"/>
        <v>0</v>
      </c>
      <c r="N241" s="29"/>
    </row>
    <row r="242" spans="1:14" x14ac:dyDescent="0.25">
      <c r="A242" s="88">
        <f t="shared" si="499"/>
        <v>213</v>
      </c>
      <c r="B242" s="1"/>
      <c r="C242" s="1"/>
      <c r="D242" s="2"/>
      <c r="E242" s="13">
        <f t="shared" ref="E242" si="746">IF($C$8="25 or less",IF(D242&lt;11,0,IF(AND(D242&gt;=11,D242&lt;=11.81),D242+1,IF(AND(D242&gt;=11.82,D242&lt;=12.8),12.81,0))),IF($C$8="26 or more",IF(D242&lt;12,0,IF(AND(D242&gt;=12,D242&lt;=12.81),D242+1,IF(AND(D242&gt;=12.82,D242&lt;=13.8),13.81,0))),0))</f>
        <v>0</v>
      </c>
      <c r="F242" s="14">
        <f t="shared" ref="F242" si="747">IF(E242-D242&gt;0,E242-D242,0)</f>
        <v>0</v>
      </c>
      <c r="G242" s="14">
        <f t="shared" ref="G242" si="748">F242*0.062</f>
        <v>0</v>
      </c>
      <c r="H242" s="14">
        <f t="shared" ref="H242" si="749">F242*0.0145</f>
        <v>0</v>
      </c>
      <c r="I242" s="7"/>
      <c r="J242" s="11"/>
      <c r="K242" s="14">
        <f t="shared" ref="K242" si="750">ROUND((SUM(F242+G242+H242)+(F242*I242)+(F242*J242)),2)</f>
        <v>0</v>
      </c>
      <c r="L242" s="9"/>
      <c r="M242" s="14">
        <f t="shared" ref="M242" si="751">SUM(K242*L242)</f>
        <v>0</v>
      </c>
      <c r="N242" s="29"/>
    </row>
    <row r="243" spans="1:14" x14ac:dyDescent="0.25">
      <c r="A243" s="88">
        <f t="shared" si="499"/>
        <v>214</v>
      </c>
      <c r="B243" s="1"/>
      <c r="C243" s="1"/>
      <c r="D243" s="2"/>
      <c r="E243" s="13">
        <f t="shared" si="222"/>
        <v>0</v>
      </c>
      <c r="F243" s="14">
        <f t="shared" ref="F243" si="752">IF(E243-D243&gt;0,E243-D243,0)</f>
        <v>0</v>
      </c>
      <c r="G243" s="14">
        <f t="shared" ref="G243" si="753">F243*0.062</f>
        <v>0</v>
      </c>
      <c r="H243" s="14">
        <f t="shared" ref="H243" si="754">F243*0.0145</f>
        <v>0</v>
      </c>
      <c r="I243" s="7"/>
      <c r="J243" s="11"/>
      <c r="K243" s="14">
        <f t="shared" si="223"/>
        <v>0</v>
      </c>
      <c r="L243" s="9"/>
      <c r="M243" s="14">
        <f t="shared" si="224"/>
        <v>0</v>
      </c>
      <c r="N243" s="29"/>
    </row>
    <row r="244" spans="1:14" x14ac:dyDescent="0.25">
      <c r="A244" s="88">
        <f t="shared" si="499"/>
        <v>215</v>
      </c>
      <c r="B244" s="1"/>
      <c r="C244" s="1"/>
      <c r="D244" s="2"/>
      <c r="E244" s="13">
        <f t="shared" ref="E244" si="755">IF($C$8="25 or less",IF(D244&lt;11,0,IF(AND(D244&gt;=11,D244&lt;=11.81),D244+1,IF(AND(D244&gt;=11.82,D244&lt;=12.8),12.81,0))),IF($C$8="26 or more",IF(D244&lt;12,0,IF(AND(D244&gt;=12,D244&lt;=12.81),D244+1,IF(AND(D244&gt;=12.82,D244&lt;=13.8),13.81,0))),0))</f>
        <v>0</v>
      </c>
      <c r="F244" s="14">
        <f t="shared" ref="F244" si="756">IF(E244-D244&gt;0,E244-D244,0)</f>
        <v>0</v>
      </c>
      <c r="G244" s="14">
        <f t="shared" ref="G244" si="757">F244*0.062</f>
        <v>0</v>
      </c>
      <c r="H244" s="14">
        <f t="shared" ref="H244" si="758">F244*0.0145</f>
        <v>0</v>
      </c>
      <c r="I244" s="7"/>
      <c r="J244" s="11"/>
      <c r="K244" s="14">
        <f t="shared" ref="K244" si="759">ROUND((SUM(F244+G244+H244)+(F244*I244)+(F244*J244)),2)</f>
        <v>0</v>
      </c>
      <c r="L244" s="9"/>
      <c r="M244" s="14">
        <f t="shared" ref="M244" si="760">SUM(K244*L244)</f>
        <v>0</v>
      </c>
      <c r="N244" s="29"/>
    </row>
    <row r="245" spans="1:14" x14ac:dyDescent="0.25">
      <c r="A245" s="88">
        <f t="shared" si="499"/>
        <v>216</v>
      </c>
      <c r="B245" s="1"/>
      <c r="C245" s="1"/>
      <c r="D245" s="2"/>
      <c r="E245" s="13">
        <f t="shared" si="222"/>
        <v>0</v>
      </c>
      <c r="F245" s="14">
        <f t="shared" ref="F245" si="761">IF(E245-D245&gt;0,E245-D245,0)</f>
        <v>0</v>
      </c>
      <c r="G245" s="14">
        <f t="shared" ref="G245" si="762">F245*0.062</f>
        <v>0</v>
      </c>
      <c r="H245" s="14">
        <f t="shared" ref="H245" si="763">F245*0.0145</f>
        <v>0</v>
      </c>
      <c r="I245" s="7"/>
      <c r="J245" s="11"/>
      <c r="K245" s="14">
        <f t="shared" si="223"/>
        <v>0</v>
      </c>
      <c r="L245" s="9"/>
      <c r="M245" s="14">
        <f t="shared" si="224"/>
        <v>0</v>
      </c>
      <c r="N245" s="29"/>
    </row>
    <row r="246" spans="1:14" x14ac:dyDescent="0.25">
      <c r="A246" s="88">
        <f t="shared" si="499"/>
        <v>217</v>
      </c>
      <c r="B246" s="1"/>
      <c r="C246" s="1"/>
      <c r="D246" s="2"/>
      <c r="E246" s="13">
        <f t="shared" ref="E246" si="764">IF($C$8="25 or less",IF(D246&lt;11,0,IF(AND(D246&gt;=11,D246&lt;=11.81),D246+1,IF(AND(D246&gt;=11.82,D246&lt;=12.8),12.81,0))),IF($C$8="26 or more",IF(D246&lt;12,0,IF(AND(D246&gt;=12,D246&lt;=12.81),D246+1,IF(AND(D246&gt;=12.82,D246&lt;=13.8),13.81,0))),0))</f>
        <v>0</v>
      </c>
      <c r="F246" s="14">
        <f t="shared" ref="F246" si="765">IF(E246-D246&gt;0,E246-D246,0)</f>
        <v>0</v>
      </c>
      <c r="G246" s="14">
        <f t="shared" ref="G246" si="766">F246*0.062</f>
        <v>0</v>
      </c>
      <c r="H246" s="14">
        <f t="shared" ref="H246" si="767">F246*0.0145</f>
        <v>0</v>
      </c>
      <c r="I246" s="7"/>
      <c r="J246" s="11"/>
      <c r="K246" s="14">
        <f t="shared" ref="K246" si="768">ROUND((SUM(F246+G246+H246)+(F246*I246)+(F246*J246)),2)</f>
        <v>0</v>
      </c>
      <c r="L246" s="9"/>
      <c r="M246" s="14">
        <f t="shared" ref="M246" si="769">SUM(K246*L246)</f>
        <v>0</v>
      </c>
      <c r="N246" s="29"/>
    </row>
    <row r="247" spans="1:14" x14ac:dyDescent="0.25">
      <c r="A247" s="88">
        <f t="shared" si="499"/>
        <v>218</v>
      </c>
      <c r="B247" s="1"/>
      <c r="C247" s="1"/>
      <c r="D247" s="2"/>
      <c r="E247" s="13">
        <f t="shared" si="222"/>
        <v>0</v>
      </c>
      <c r="F247" s="14">
        <f t="shared" ref="F247" si="770">IF(E247-D247&gt;0,E247-D247,0)</f>
        <v>0</v>
      </c>
      <c r="G247" s="14">
        <f t="shared" ref="G247" si="771">F247*0.062</f>
        <v>0</v>
      </c>
      <c r="H247" s="14">
        <f t="shared" ref="H247" si="772">F247*0.0145</f>
        <v>0</v>
      </c>
      <c r="I247" s="7"/>
      <c r="J247" s="11"/>
      <c r="K247" s="14">
        <f t="shared" si="223"/>
        <v>0</v>
      </c>
      <c r="L247" s="9"/>
      <c r="M247" s="14">
        <f t="shared" si="224"/>
        <v>0</v>
      </c>
      <c r="N247" s="29"/>
    </row>
    <row r="248" spans="1:14" x14ac:dyDescent="0.25">
      <c r="A248" s="88">
        <f t="shared" si="499"/>
        <v>219</v>
      </c>
      <c r="B248" s="1"/>
      <c r="C248" s="1"/>
      <c r="D248" s="2"/>
      <c r="E248" s="13">
        <f t="shared" ref="E248" si="773">IF($C$8="25 or less",IF(D248&lt;11,0,IF(AND(D248&gt;=11,D248&lt;=11.81),D248+1,IF(AND(D248&gt;=11.82,D248&lt;=12.8),12.81,0))),IF($C$8="26 or more",IF(D248&lt;12,0,IF(AND(D248&gt;=12,D248&lt;=12.81),D248+1,IF(AND(D248&gt;=12.82,D248&lt;=13.8),13.81,0))),0))</f>
        <v>0</v>
      </c>
      <c r="F248" s="14">
        <f t="shared" ref="F248" si="774">IF(E248-D248&gt;0,E248-D248,0)</f>
        <v>0</v>
      </c>
      <c r="G248" s="14">
        <f t="shared" ref="G248" si="775">F248*0.062</f>
        <v>0</v>
      </c>
      <c r="H248" s="14">
        <f t="shared" ref="H248" si="776">F248*0.0145</f>
        <v>0</v>
      </c>
      <c r="I248" s="7"/>
      <c r="J248" s="11"/>
      <c r="K248" s="14">
        <f t="shared" ref="K248" si="777">ROUND((SUM(F248+G248+H248)+(F248*I248)+(F248*J248)),2)</f>
        <v>0</v>
      </c>
      <c r="L248" s="9"/>
      <c r="M248" s="14">
        <f t="shared" ref="M248" si="778">SUM(K248*L248)</f>
        <v>0</v>
      </c>
      <c r="N248" s="29"/>
    </row>
    <row r="249" spans="1:14" x14ac:dyDescent="0.25">
      <c r="A249" s="88">
        <f t="shared" si="499"/>
        <v>220</v>
      </c>
      <c r="B249" s="1"/>
      <c r="C249" s="1"/>
      <c r="D249" s="2"/>
      <c r="E249" s="13">
        <f t="shared" si="222"/>
        <v>0</v>
      </c>
      <c r="F249" s="14">
        <f t="shared" ref="F249" si="779">IF(E249-D249&gt;0,E249-D249,0)</f>
        <v>0</v>
      </c>
      <c r="G249" s="14">
        <f t="shared" ref="G249" si="780">F249*0.062</f>
        <v>0</v>
      </c>
      <c r="H249" s="14">
        <f t="shared" ref="H249" si="781">F249*0.0145</f>
        <v>0</v>
      </c>
      <c r="I249" s="7"/>
      <c r="J249" s="11"/>
      <c r="K249" s="14">
        <f t="shared" si="223"/>
        <v>0</v>
      </c>
      <c r="L249" s="9"/>
      <c r="M249" s="14">
        <f t="shared" si="224"/>
        <v>0</v>
      </c>
      <c r="N249" s="29"/>
    </row>
    <row r="250" spans="1:14" x14ac:dyDescent="0.25">
      <c r="A250" s="88">
        <f t="shared" si="499"/>
        <v>221</v>
      </c>
      <c r="B250" s="1"/>
      <c r="C250" s="1"/>
      <c r="D250" s="2"/>
      <c r="E250" s="13">
        <f t="shared" ref="E250" si="782">IF($C$8="25 or less",IF(D250&lt;11,0,IF(AND(D250&gt;=11,D250&lt;=11.81),D250+1,IF(AND(D250&gt;=11.82,D250&lt;=12.8),12.81,0))),IF($C$8="26 or more",IF(D250&lt;12,0,IF(AND(D250&gt;=12,D250&lt;=12.81),D250+1,IF(AND(D250&gt;=12.82,D250&lt;=13.8),13.81,0))),0))</f>
        <v>0</v>
      </c>
      <c r="F250" s="14">
        <f t="shared" ref="F250" si="783">IF(E250-D250&gt;0,E250-D250,0)</f>
        <v>0</v>
      </c>
      <c r="G250" s="14">
        <f t="shared" ref="G250" si="784">F250*0.062</f>
        <v>0</v>
      </c>
      <c r="H250" s="14">
        <f t="shared" ref="H250" si="785">F250*0.0145</f>
        <v>0</v>
      </c>
      <c r="I250" s="7"/>
      <c r="J250" s="11"/>
      <c r="K250" s="14">
        <f t="shared" ref="K250" si="786">ROUND((SUM(F250+G250+H250)+(F250*I250)+(F250*J250)),2)</f>
        <v>0</v>
      </c>
      <c r="L250" s="9"/>
      <c r="M250" s="14">
        <f t="shared" ref="M250" si="787">SUM(K250*L250)</f>
        <v>0</v>
      </c>
      <c r="N250" s="29"/>
    </row>
    <row r="251" spans="1:14" x14ac:dyDescent="0.25">
      <c r="A251" s="88">
        <f t="shared" ref="A251:A314" si="788">A250+1</f>
        <v>222</v>
      </c>
      <c r="B251" s="1"/>
      <c r="C251" s="1"/>
      <c r="D251" s="2"/>
      <c r="E251" s="13">
        <f t="shared" si="222"/>
        <v>0</v>
      </c>
      <c r="F251" s="14">
        <f t="shared" ref="F251" si="789">IF(E251-D251&gt;0,E251-D251,0)</f>
        <v>0</v>
      </c>
      <c r="G251" s="14">
        <f t="shared" ref="G251" si="790">F251*0.062</f>
        <v>0</v>
      </c>
      <c r="H251" s="14">
        <f t="shared" ref="H251" si="791">F251*0.0145</f>
        <v>0</v>
      </c>
      <c r="I251" s="7"/>
      <c r="J251" s="11"/>
      <c r="K251" s="14">
        <f t="shared" si="223"/>
        <v>0</v>
      </c>
      <c r="L251" s="9"/>
      <c r="M251" s="14">
        <f t="shared" si="224"/>
        <v>0</v>
      </c>
      <c r="N251" s="29"/>
    </row>
    <row r="252" spans="1:14" x14ac:dyDescent="0.25">
      <c r="A252" s="88">
        <f t="shared" si="788"/>
        <v>223</v>
      </c>
      <c r="B252" s="1"/>
      <c r="C252" s="1"/>
      <c r="D252" s="2"/>
      <c r="E252" s="13">
        <f t="shared" ref="E252" si="792">IF($C$8="25 or less",IF(D252&lt;11,0,IF(AND(D252&gt;=11,D252&lt;=11.81),D252+1,IF(AND(D252&gt;=11.82,D252&lt;=12.8),12.81,0))),IF($C$8="26 or more",IF(D252&lt;12,0,IF(AND(D252&gt;=12,D252&lt;=12.81),D252+1,IF(AND(D252&gt;=12.82,D252&lt;=13.8),13.81,0))),0))</f>
        <v>0</v>
      </c>
      <c r="F252" s="14">
        <f t="shared" ref="F252" si="793">IF(E252-D252&gt;0,E252-D252,0)</f>
        <v>0</v>
      </c>
      <c r="G252" s="14">
        <f t="shared" ref="G252" si="794">F252*0.062</f>
        <v>0</v>
      </c>
      <c r="H252" s="14">
        <f t="shared" ref="H252" si="795">F252*0.0145</f>
        <v>0</v>
      </c>
      <c r="I252" s="7"/>
      <c r="J252" s="11"/>
      <c r="K252" s="14">
        <f t="shared" ref="K252" si="796">ROUND((SUM(F252+G252+H252)+(F252*I252)+(F252*J252)),2)</f>
        <v>0</v>
      </c>
      <c r="L252" s="9"/>
      <c r="M252" s="14">
        <f t="shared" ref="M252" si="797">SUM(K252*L252)</f>
        <v>0</v>
      </c>
      <c r="N252" s="29"/>
    </row>
    <row r="253" spans="1:14" x14ac:dyDescent="0.25">
      <c r="A253" s="88">
        <f t="shared" si="788"/>
        <v>224</v>
      </c>
      <c r="B253" s="1"/>
      <c r="C253" s="1"/>
      <c r="D253" s="2"/>
      <c r="E253" s="13">
        <f t="shared" si="222"/>
        <v>0</v>
      </c>
      <c r="F253" s="14">
        <f t="shared" ref="F253" si="798">IF(E253-D253&gt;0,E253-D253,0)</f>
        <v>0</v>
      </c>
      <c r="G253" s="14">
        <f t="shared" ref="G253" si="799">F253*0.062</f>
        <v>0</v>
      </c>
      <c r="H253" s="14">
        <f t="shared" ref="H253" si="800">F253*0.0145</f>
        <v>0</v>
      </c>
      <c r="I253" s="7"/>
      <c r="J253" s="11"/>
      <c r="K253" s="14">
        <f t="shared" si="223"/>
        <v>0</v>
      </c>
      <c r="L253" s="9"/>
      <c r="M253" s="14">
        <f t="shared" si="224"/>
        <v>0</v>
      </c>
      <c r="N253" s="29"/>
    </row>
    <row r="254" spans="1:14" x14ac:dyDescent="0.25">
      <c r="A254" s="88">
        <f t="shared" si="788"/>
        <v>225</v>
      </c>
      <c r="B254" s="1"/>
      <c r="C254" s="1"/>
      <c r="D254" s="2"/>
      <c r="E254" s="13">
        <f t="shared" ref="E254" si="801">IF($C$8="25 or less",IF(D254&lt;11,0,IF(AND(D254&gt;=11,D254&lt;=11.81),D254+1,IF(AND(D254&gt;=11.82,D254&lt;=12.8),12.81,0))),IF($C$8="26 or more",IF(D254&lt;12,0,IF(AND(D254&gt;=12,D254&lt;=12.81),D254+1,IF(AND(D254&gt;=12.82,D254&lt;=13.8),13.81,0))),0))</f>
        <v>0</v>
      </c>
      <c r="F254" s="14">
        <f t="shared" ref="F254" si="802">IF(E254-D254&gt;0,E254-D254,0)</f>
        <v>0</v>
      </c>
      <c r="G254" s="14">
        <f t="shared" ref="G254" si="803">F254*0.062</f>
        <v>0</v>
      </c>
      <c r="H254" s="14">
        <f t="shared" ref="H254" si="804">F254*0.0145</f>
        <v>0</v>
      </c>
      <c r="I254" s="7"/>
      <c r="J254" s="11"/>
      <c r="K254" s="14">
        <f t="shared" ref="K254" si="805">ROUND((SUM(F254+G254+H254)+(F254*I254)+(F254*J254)),2)</f>
        <v>0</v>
      </c>
      <c r="L254" s="9"/>
      <c r="M254" s="14">
        <f t="shared" ref="M254" si="806">SUM(K254*L254)</f>
        <v>0</v>
      </c>
      <c r="N254" s="29"/>
    </row>
    <row r="255" spans="1:14" x14ac:dyDescent="0.25">
      <c r="A255" s="88">
        <f t="shared" si="788"/>
        <v>226</v>
      </c>
      <c r="B255" s="1"/>
      <c r="C255" s="1"/>
      <c r="D255" s="2"/>
      <c r="E255" s="13">
        <f t="shared" si="222"/>
        <v>0</v>
      </c>
      <c r="F255" s="14">
        <f t="shared" ref="F255" si="807">IF(E255-D255&gt;0,E255-D255,0)</f>
        <v>0</v>
      </c>
      <c r="G255" s="14">
        <f t="shared" ref="G255" si="808">F255*0.062</f>
        <v>0</v>
      </c>
      <c r="H255" s="14">
        <f t="shared" ref="H255" si="809">F255*0.0145</f>
        <v>0</v>
      </c>
      <c r="I255" s="7"/>
      <c r="J255" s="11"/>
      <c r="K255" s="14">
        <f t="shared" si="223"/>
        <v>0</v>
      </c>
      <c r="L255" s="9"/>
      <c r="M255" s="14">
        <f t="shared" si="224"/>
        <v>0</v>
      </c>
      <c r="N255" s="29"/>
    </row>
    <row r="256" spans="1:14" x14ac:dyDescent="0.25">
      <c r="A256" s="88">
        <f t="shared" si="788"/>
        <v>227</v>
      </c>
      <c r="B256" s="1"/>
      <c r="C256" s="1"/>
      <c r="D256" s="2"/>
      <c r="E256" s="13">
        <f t="shared" ref="E256" si="810">IF($C$8="25 or less",IF(D256&lt;11,0,IF(AND(D256&gt;=11,D256&lt;=11.81),D256+1,IF(AND(D256&gt;=11.82,D256&lt;=12.8),12.81,0))),IF($C$8="26 or more",IF(D256&lt;12,0,IF(AND(D256&gt;=12,D256&lt;=12.81),D256+1,IF(AND(D256&gt;=12.82,D256&lt;=13.8),13.81,0))),0))</f>
        <v>0</v>
      </c>
      <c r="F256" s="14">
        <f t="shared" ref="F256" si="811">IF(E256-D256&gt;0,E256-D256,0)</f>
        <v>0</v>
      </c>
      <c r="G256" s="14">
        <f t="shared" ref="G256" si="812">F256*0.062</f>
        <v>0</v>
      </c>
      <c r="H256" s="14">
        <f t="shared" ref="H256" si="813">F256*0.0145</f>
        <v>0</v>
      </c>
      <c r="I256" s="7"/>
      <c r="J256" s="11"/>
      <c r="K256" s="14">
        <f t="shared" ref="K256" si="814">ROUND((SUM(F256+G256+H256)+(F256*I256)+(F256*J256)),2)</f>
        <v>0</v>
      </c>
      <c r="L256" s="9"/>
      <c r="M256" s="14">
        <f t="shared" ref="M256" si="815">SUM(K256*L256)</f>
        <v>0</v>
      </c>
      <c r="N256" s="29"/>
    </row>
    <row r="257" spans="1:14" x14ac:dyDescent="0.25">
      <c r="A257" s="88">
        <f t="shared" si="788"/>
        <v>228</v>
      </c>
      <c r="B257" s="1"/>
      <c r="C257" s="1"/>
      <c r="D257" s="2"/>
      <c r="E257" s="13">
        <f t="shared" si="222"/>
        <v>0</v>
      </c>
      <c r="F257" s="14">
        <f t="shared" ref="F257" si="816">IF(E257-D257&gt;0,E257-D257,0)</f>
        <v>0</v>
      </c>
      <c r="G257" s="14">
        <f t="shared" ref="G257" si="817">F257*0.062</f>
        <v>0</v>
      </c>
      <c r="H257" s="14">
        <f t="shared" ref="H257" si="818">F257*0.0145</f>
        <v>0</v>
      </c>
      <c r="I257" s="7"/>
      <c r="J257" s="11"/>
      <c r="K257" s="14">
        <f t="shared" si="223"/>
        <v>0</v>
      </c>
      <c r="L257" s="9"/>
      <c r="M257" s="14">
        <f t="shared" si="224"/>
        <v>0</v>
      </c>
      <c r="N257" s="29"/>
    </row>
    <row r="258" spans="1:14" x14ac:dyDescent="0.25">
      <c r="A258" s="88">
        <f t="shared" si="788"/>
        <v>229</v>
      </c>
      <c r="B258" s="1"/>
      <c r="C258" s="1"/>
      <c r="D258" s="2"/>
      <c r="E258" s="13">
        <f t="shared" ref="E258" si="819">IF($C$8="25 or less",IF(D258&lt;11,0,IF(AND(D258&gt;=11,D258&lt;=11.81),D258+1,IF(AND(D258&gt;=11.82,D258&lt;=12.8),12.81,0))),IF($C$8="26 or more",IF(D258&lt;12,0,IF(AND(D258&gt;=12,D258&lt;=12.81),D258+1,IF(AND(D258&gt;=12.82,D258&lt;=13.8),13.81,0))),0))</f>
        <v>0</v>
      </c>
      <c r="F258" s="14">
        <f t="shared" ref="F258" si="820">IF(E258-D258&gt;0,E258-D258,0)</f>
        <v>0</v>
      </c>
      <c r="G258" s="14">
        <f t="shared" ref="G258" si="821">F258*0.062</f>
        <v>0</v>
      </c>
      <c r="H258" s="14">
        <f t="shared" ref="H258" si="822">F258*0.0145</f>
        <v>0</v>
      </c>
      <c r="I258" s="7"/>
      <c r="J258" s="11"/>
      <c r="K258" s="14">
        <f t="shared" ref="K258" si="823">ROUND((SUM(F258+G258+H258)+(F258*I258)+(F258*J258)),2)</f>
        <v>0</v>
      </c>
      <c r="L258" s="9"/>
      <c r="M258" s="14">
        <f t="shared" ref="M258" si="824">SUM(K258*L258)</f>
        <v>0</v>
      </c>
      <c r="N258" s="29"/>
    </row>
    <row r="259" spans="1:14" x14ac:dyDescent="0.25">
      <c r="A259" s="88">
        <f t="shared" si="788"/>
        <v>230</v>
      </c>
      <c r="B259" s="1"/>
      <c r="C259" s="1"/>
      <c r="D259" s="2"/>
      <c r="E259" s="13">
        <f t="shared" si="222"/>
        <v>0</v>
      </c>
      <c r="F259" s="14">
        <f t="shared" ref="F259:F359" si="825">IF(E259-D259&gt;0,E259-D259,0)</f>
        <v>0</v>
      </c>
      <c r="G259" s="14">
        <f t="shared" ref="G259:G359" si="826">F259*0.062</f>
        <v>0</v>
      </c>
      <c r="H259" s="14">
        <f t="shared" ref="H259:H359" si="827">F259*0.0145</f>
        <v>0</v>
      </c>
      <c r="I259" s="7"/>
      <c r="J259" s="11"/>
      <c r="K259" s="14">
        <f t="shared" si="223"/>
        <v>0</v>
      </c>
      <c r="L259" s="9"/>
      <c r="M259" s="14">
        <f t="shared" si="224"/>
        <v>0</v>
      </c>
      <c r="N259" s="29"/>
    </row>
    <row r="260" spans="1:14" x14ac:dyDescent="0.25">
      <c r="A260" s="88">
        <f t="shared" si="788"/>
        <v>231</v>
      </c>
      <c r="B260" s="1"/>
      <c r="C260" s="1"/>
      <c r="D260" s="2"/>
      <c r="E260" s="13">
        <f t="shared" ref="E260" si="828">IF($C$8="25 or less",IF(D260&lt;11,0,IF(AND(D260&gt;=11,D260&lt;=11.81),D260+1,IF(AND(D260&gt;=11.82,D260&lt;=12.8),12.81,0))),IF($C$8="26 or more",IF(D260&lt;12,0,IF(AND(D260&gt;=12,D260&lt;=12.81),D260+1,IF(AND(D260&gt;=12.82,D260&lt;=13.8),13.81,0))),0))</f>
        <v>0</v>
      </c>
      <c r="F260" s="14">
        <f t="shared" ref="F260" si="829">IF(E260-D260&gt;0,E260-D260,0)</f>
        <v>0</v>
      </c>
      <c r="G260" s="14">
        <f t="shared" ref="G260" si="830">F260*0.062</f>
        <v>0</v>
      </c>
      <c r="H260" s="14">
        <f t="shared" ref="H260" si="831">F260*0.0145</f>
        <v>0</v>
      </c>
      <c r="I260" s="7"/>
      <c r="J260" s="11"/>
      <c r="K260" s="14">
        <f t="shared" ref="K260" si="832">ROUND((SUM(F260+G260+H260)+(F260*I260)+(F260*J260)),2)</f>
        <v>0</v>
      </c>
      <c r="L260" s="9"/>
      <c r="M260" s="14">
        <f t="shared" ref="M260" si="833">SUM(K260*L260)</f>
        <v>0</v>
      </c>
      <c r="N260" s="29"/>
    </row>
    <row r="261" spans="1:14" x14ac:dyDescent="0.25">
      <c r="A261" s="88">
        <f t="shared" si="788"/>
        <v>232</v>
      </c>
      <c r="B261" s="1"/>
      <c r="C261" s="1"/>
      <c r="D261" s="2"/>
      <c r="E261" s="13">
        <f t="shared" ref="E261" si="834">IF($C$8="25 or less",IF(D261&lt;11,0,IF(AND(D261&gt;=11,D261&lt;=11.81),D261+1,IF(AND(D261&gt;=11.82,D261&lt;=12.8),12.81,0))),IF($C$8="26 or more",IF(D261&lt;12,0,IF(AND(D261&gt;=12,D261&lt;=12.81),D261+1,IF(AND(D261&gt;=12.82,D261&lt;=13.8),13.81,0))),0))</f>
        <v>0</v>
      </c>
      <c r="F261" s="14">
        <f t="shared" si="825"/>
        <v>0</v>
      </c>
      <c r="G261" s="14">
        <f t="shared" si="826"/>
        <v>0</v>
      </c>
      <c r="H261" s="14">
        <f t="shared" si="827"/>
        <v>0</v>
      </c>
      <c r="I261" s="7"/>
      <c r="J261" s="11"/>
      <c r="K261" s="14">
        <f t="shared" ref="K261" si="835">ROUND((SUM(F261+G261+H261)+(F261*I261)+(F261*J261)),2)</f>
        <v>0</v>
      </c>
      <c r="L261" s="9"/>
      <c r="M261" s="14">
        <f t="shared" ref="M261" si="836">SUM(K261*L261)</f>
        <v>0</v>
      </c>
      <c r="N261" s="29"/>
    </row>
    <row r="262" spans="1:14" x14ac:dyDescent="0.25">
      <c r="A262" s="88">
        <f t="shared" si="788"/>
        <v>233</v>
      </c>
      <c r="B262" s="1"/>
      <c r="C262" s="1"/>
      <c r="D262" s="2"/>
      <c r="E262" s="13">
        <f t="shared" ref="E262" si="837">IF($C$8="25 or less",IF(D262&lt;11,0,IF(AND(D262&gt;=11,D262&lt;=11.81),D262+1,IF(AND(D262&gt;=11.82,D262&lt;=12.8),12.81,0))),IF($C$8="26 or more",IF(D262&lt;12,0,IF(AND(D262&gt;=12,D262&lt;=12.81),D262+1,IF(AND(D262&gt;=12.82,D262&lt;=13.8),13.81,0))),0))</f>
        <v>0</v>
      </c>
      <c r="F262" s="14">
        <f t="shared" ref="F262" si="838">IF(E262-D262&gt;0,E262-D262,0)</f>
        <v>0</v>
      </c>
      <c r="G262" s="14">
        <f t="shared" ref="G262" si="839">F262*0.062</f>
        <v>0</v>
      </c>
      <c r="H262" s="14">
        <f t="shared" ref="H262" si="840">F262*0.0145</f>
        <v>0</v>
      </c>
      <c r="I262" s="7"/>
      <c r="J262" s="11"/>
      <c r="K262" s="14">
        <f t="shared" ref="K262" si="841">ROUND((SUM(F262+G262+H262)+(F262*I262)+(F262*J262)),2)</f>
        <v>0</v>
      </c>
      <c r="L262" s="9"/>
      <c r="M262" s="14">
        <f t="shared" ref="M262" si="842">SUM(K262*L262)</f>
        <v>0</v>
      </c>
      <c r="N262" s="29"/>
    </row>
    <row r="263" spans="1:14" x14ac:dyDescent="0.25">
      <c r="A263" s="88">
        <f t="shared" si="788"/>
        <v>234</v>
      </c>
      <c r="B263" s="1"/>
      <c r="C263" s="1"/>
      <c r="D263" s="2"/>
      <c r="E263" s="13">
        <f t="shared" ref="E263" si="843">IF($C$8="25 or less",IF(D263&lt;11,0,IF(AND(D263&gt;=11,D263&lt;=11.81),D263+1,IF(AND(D263&gt;=11.82,D263&lt;=12.8),12.81,0))),IF($C$8="26 or more",IF(D263&lt;12,0,IF(AND(D263&gt;=12,D263&lt;=12.81),D263+1,IF(AND(D263&gt;=12.82,D263&lt;=13.8),13.81,0))),0))</f>
        <v>0</v>
      </c>
      <c r="F263" s="14">
        <f t="shared" si="825"/>
        <v>0</v>
      </c>
      <c r="G263" s="14">
        <f t="shared" si="826"/>
        <v>0</v>
      </c>
      <c r="H263" s="14">
        <f t="shared" si="827"/>
        <v>0</v>
      </c>
      <c r="I263" s="7"/>
      <c r="J263" s="11"/>
      <c r="K263" s="14">
        <f t="shared" ref="K263" si="844">ROUND((SUM(F263+G263+H263)+(F263*I263)+(F263*J263)),2)</f>
        <v>0</v>
      </c>
      <c r="L263" s="9"/>
      <c r="M263" s="14">
        <f t="shared" ref="M263" si="845">SUM(K263*L263)</f>
        <v>0</v>
      </c>
      <c r="N263" s="29"/>
    </row>
    <row r="264" spans="1:14" x14ac:dyDescent="0.25">
      <c r="A264" s="88">
        <f t="shared" si="788"/>
        <v>235</v>
      </c>
      <c r="B264" s="1"/>
      <c r="C264" s="1"/>
      <c r="D264" s="2"/>
      <c r="E264" s="13">
        <f t="shared" ref="E264" si="846">IF($C$8="25 or less",IF(D264&lt;11,0,IF(AND(D264&gt;=11,D264&lt;=11.81),D264+1,IF(AND(D264&gt;=11.82,D264&lt;=12.8),12.81,0))),IF($C$8="26 or more",IF(D264&lt;12,0,IF(AND(D264&gt;=12,D264&lt;=12.81),D264+1,IF(AND(D264&gt;=12.82,D264&lt;=13.8),13.81,0))),0))</f>
        <v>0</v>
      </c>
      <c r="F264" s="14">
        <f t="shared" ref="F264" si="847">IF(E264-D264&gt;0,E264-D264,0)</f>
        <v>0</v>
      </c>
      <c r="G264" s="14">
        <f t="shared" ref="G264" si="848">F264*0.062</f>
        <v>0</v>
      </c>
      <c r="H264" s="14">
        <f t="shared" ref="H264" si="849">F264*0.0145</f>
        <v>0</v>
      </c>
      <c r="I264" s="7"/>
      <c r="J264" s="11"/>
      <c r="K264" s="14">
        <f t="shared" ref="K264" si="850">ROUND((SUM(F264+G264+H264)+(F264*I264)+(F264*J264)),2)</f>
        <v>0</v>
      </c>
      <c r="L264" s="9"/>
      <c r="M264" s="14">
        <f t="shared" ref="M264" si="851">SUM(K264*L264)</f>
        <v>0</v>
      </c>
      <c r="N264" s="29"/>
    </row>
    <row r="265" spans="1:14" x14ac:dyDescent="0.25">
      <c r="A265" s="88">
        <f t="shared" si="788"/>
        <v>236</v>
      </c>
      <c r="B265" s="1"/>
      <c r="C265" s="1"/>
      <c r="D265" s="2"/>
      <c r="E265" s="13">
        <f t="shared" ref="E265" si="852">IF($C$8="25 or less",IF(D265&lt;11,0,IF(AND(D265&gt;=11,D265&lt;=11.81),D265+1,IF(AND(D265&gt;=11.82,D265&lt;=12.8),12.81,0))),IF($C$8="26 or more",IF(D265&lt;12,0,IF(AND(D265&gt;=12,D265&lt;=12.81),D265+1,IF(AND(D265&gt;=12.82,D265&lt;=13.8),13.81,0))),0))</f>
        <v>0</v>
      </c>
      <c r="F265" s="14">
        <f t="shared" si="825"/>
        <v>0</v>
      </c>
      <c r="G265" s="14">
        <f t="shared" si="826"/>
        <v>0</v>
      </c>
      <c r="H265" s="14">
        <f t="shared" si="827"/>
        <v>0</v>
      </c>
      <c r="I265" s="7"/>
      <c r="J265" s="11"/>
      <c r="K265" s="14">
        <f t="shared" ref="K265" si="853">ROUND((SUM(F265+G265+H265)+(F265*I265)+(F265*J265)),2)</f>
        <v>0</v>
      </c>
      <c r="L265" s="9"/>
      <c r="M265" s="14">
        <f t="shared" ref="M265" si="854">SUM(K265*L265)</f>
        <v>0</v>
      </c>
      <c r="N265" s="29"/>
    </row>
    <row r="266" spans="1:14" x14ac:dyDescent="0.25">
      <c r="A266" s="88">
        <f t="shared" si="788"/>
        <v>237</v>
      </c>
      <c r="B266" s="1"/>
      <c r="C266" s="1"/>
      <c r="D266" s="2"/>
      <c r="E266" s="13">
        <f t="shared" ref="E266" si="855">IF($C$8="25 or less",IF(D266&lt;11,0,IF(AND(D266&gt;=11,D266&lt;=11.81),D266+1,IF(AND(D266&gt;=11.82,D266&lt;=12.8),12.81,0))),IF($C$8="26 or more",IF(D266&lt;12,0,IF(AND(D266&gt;=12,D266&lt;=12.81),D266+1,IF(AND(D266&gt;=12.82,D266&lt;=13.8),13.81,0))),0))</f>
        <v>0</v>
      </c>
      <c r="F266" s="14">
        <f t="shared" ref="F266" si="856">IF(E266-D266&gt;0,E266-D266,0)</f>
        <v>0</v>
      </c>
      <c r="G266" s="14">
        <f t="shared" ref="G266" si="857">F266*0.062</f>
        <v>0</v>
      </c>
      <c r="H266" s="14">
        <f t="shared" ref="H266" si="858">F266*0.0145</f>
        <v>0</v>
      </c>
      <c r="I266" s="7"/>
      <c r="J266" s="11"/>
      <c r="K266" s="14">
        <f t="shared" ref="K266" si="859">ROUND((SUM(F266+G266+H266)+(F266*I266)+(F266*J266)),2)</f>
        <v>0</v>
      </c>
      <c r="L266" s="9"/>
      <c r="M266" s="14">
        <f t="shared" ref="M266" si="860">SUM(K266*L266)</f>
        <v>0</v>
      </c>
      <c r="N266" s="29"/>
    </row>
    <row r="267" spans="1:14" x14ac:dyDescent="0.25">
      <c r="A267" s="88">
        <f t="shared" si="788"/>
        <v>238</v>
      </c>
      <c r="B267" s="1"/>
      <c r="C267" s="1"/>
      <c r="D267" s="2"/>
      <c r="E267" s="13">
        <f t="shared" ref="E267" si="861">IF($C$8="25 or less",IF(D267&lt;11,0,IF(AND(D267&gt;=11,D267&lt;=11.81),D267+1,IF(AND(D267&gt;=11.82,D267&lt;=12.8),12.81,0))),IF($C$8="26 or more",IF(D267&lt;12,0,IF(AND(D267&gt;=12,D267&lt;=12.81),D267+1,IF(AND(D267&gt;=12.82,D267&lt;=13.8),13.81,0))),0))</f>
        <v>0</v>
      </c>
      <c r="F267" s="14">
        <f t="shared" si="825"/>
        <v>0</v>
      </c>
      <c r="G267" s="14">
        <f t="shared" si="826"/>
        <v>0</v>
      </c>
      <c r="H267" s="14">
        <f t="shared" si="827"/>
        <v>0</v>
      </c>
      <c r="I267" s="7"/>
      <c r="J267" s="11"/>
      <c r="K267" s="14">
        <f t="shared" ref="K267" si="862">ROUND((SUM(F267+G267+H267)+(F267*I267)+(F267*J267)),2)</f>
        <v>0</v>
      </c>
      <c r="L267" s="9"/>
      <c r="M267" s="14">
        <f t="shared" ref="M267" si="863">SUM(K267*L267)</f>
        <v>0</v>
      </c>
      <c r="N267" s="29"/>
    </row>
    <row r="268" spans="1:14" x14ac:dyDescent="0.25">
      <c r="A268" s="88">
        <f t="shared" si="788"/>
        <v>239</v>
      </c>
      <c r="B268" s="1"/>
      <c r="C268" s="1"/>
      <c r="D268" s="2"/>
      <c r="E268" s="13">
        <f t="shared" ref="E268" si="864">IF($C$8="25 or less",IF(D268&lt;11,0,IF(AND(D268&gt;=11,D268&lt;=11.81),D268+1,IF(AND(D268&gt;=11.82,D268&lt;=12.8),12.81,0))),IF($C$8="26 or more",IF(D268&lt;12,0,IF(AND(D268&gt;=12,D268&lt;=12.81),D268+1,IF(AND(D268&gt;=12.82,D268&lt;=13.8),13.81,0))),0))</f>
        <v>0</v>
      </c>
      <c r="F268" s="14">
        <f t="shared" ref="F268" si="865">IF(E268-D268&gt;0,E268-D268,0)</f>
        <v>0</v>
      </c>
      <c r="G268" s="14">
        <f t="shared" ref="G268" si="866">F268*0.062</f>
        <v>0</v>
      </c>
      <c r="H268" s="14">
        <f t="shared" ref="H268" si="867">F268*0.0145</f>
        <v>0</v>
      </c>
      <c r="I268" s="7"/>
      <c r="J268" s="11"/>
      <c r="K268" s="14">
        <f t="shared" ref="K268" si="868">ROUND((SUM(F268+G268+H268)+(F268*I268)+(F268*J268)),2)</f>
        <v>0</v>
      </c>
      <c r="L268" s="9"/>
      <c r="M268" s="14">
        <f t="shared" ref="M268" si="869">SUM(K268*L268)</f>
        <v>0</v>
      </c>
      <c r="N268" s="29"/>
    </row>
    <row r="269" spans="1:14" x14ac:dyDescent="0.25">
      <c r="A269" s="88">
        <f t="shared" si="788"/>
        <v>240</v>
      </c>
      <c r="B269" s="1"/>
      <c r="C269" s="1"/>
      <c r="D269" s="2"/>
      <c r="E269" s="13">
        <f t="shared" ref="E269" si="870">IF($C$8="25 or less",IF(D269&lt;11,0,IF(AND(D269&gt;=11,D269&lt;=11.81),D269+1,IF(AND(D269&gt;=11.82,D269&lt;=12.8),12.81,0))),IF($C$8="26 or more",IF(D269&lt;12,0,IF(AND(D269&gt;=12,D269&lt;=12.81),D269+1,IF(AND(D269&gt;=12.82,D269&lt;=13.8),13.81,0))),0))</f>
        <v>0</v>
      </c>
      <c r="F269" s="14">
        <f t="shared" si="825"/>
        <v>0</v>
      </c>
      <c r="G269" s="14">
        <f t="shared" si="826"/>
        <v>0</v>
      </c>
      <c r="H269" s="14">
        <f t="shared" si="827"/>
        <v>0</v>
      </c>
      <c r="I269" s="7"/>
      <c r="J269" s="11"/>
      <c r="K269" s="14">
        <f t="shared" ref="K269" si="871">ROUND((SUM(F269+G269+H269)+(F269*I269)+(F269*J269)),2)</f>
        <v>0</v>
      </c>
      <c r="L269" s="9"/>
      <c r="M269" s="14">
        <f t="shared" ref="M269" si="872">SUM(K269*L269)</f>
        <v>0</v>
      </c>
      <c r="N269" s="29"/>
    </row>
    <row r="270" spans="1:14" x14ac:dyDescent="0.25">
      <c r="A270" s="88">
        <f t="shared" si="788"/>
        <v>241</v>
      </c>
      <c r="B270" s="1"/>
      <c r="C270" s="1"/>
      <c r="D270" s="2"/>
      <c r="E270" s="13">
        <f t="shared" ref="E270" si="873">IF($C$8="25 or less",IF(D270&lt;11,0,IF(AND(D270&gt;=11,D270&lt;=11.81),D270+1,IF(AND(D270&gt;=11.82,D270&lt;=12.8),12.81,0))),IF($C$8="26 or more",IF(D270&lt;12,0,IF(AND(D270&gt;=12,D270&lt;=12.81),D270+1,IF(AND(D270&gt;=12.82,D270&lt;=13.8),13.81,0))),0))</f>
        <v>0</v>
      </c>
      <c r="F270" s="14">
        <f t="shared" ref="F270" si="874">IF(E270-D270&gt;0,E270-D270,0)</f>
        <v>0</v>
      </c>
      <c r="G270" s="14">
        <f t="shared" ref="G270" si="875">F270*0.062</f>
        <v>0</v>
      </c>
      <c r="H270" s="14">
        <f t="shared" ref="H270" si="876">F270*0.0145</f>
        <v>0</v>
      </c>
      <c r="I270" s="7"/>
      <c r="J270" s="11"/>
      <c r="K270" s="14">
        <f t="shared" ref="K270" si="877">ROUND((SUM(F270+G270+H270)+(F270*I270)+(F270*J270)),2)</f>
        <v>0</v>
      </c>
      <c r="L270" s="9"/>
      <c r="M270" s="14">
        <f t="shared" ref="M270" si="878">SUM(K270*L270)</f>
        <v>0</v>
      </c>
      <c r="N270" s="29"/>
    </row>
    <row r="271" spans="1:14" x14ac:dyDescent="0.25">
      <c r="A271" s="88">
        <f t="shared" si="788"/>
        <v>242</v>
      </c>
      <c r="B271" s="1"/>
      <c r="C271" s="1"/>
      <c r="D271" s="2"/>
      <c r="E271" s="13">
        <f t="shared" ref="E271" si="879">IF($C$8="25 or less",IF(D271&lt;11,0,IF(AND(D271&gt;=11,D271&lt;=11.81),D271+1,IF(AND(D271&gt;=11.82,D271&lt;=12.8),12.81,0))),IF($C$8="26 or more",IF(D271&lt;12,0,IF(AND(D271&gt;=12,D271&lt;=12.81),D271+1,IF(AND(D271&gt;=12.82,D271&lt;=13.8),13.81,0))),0))</f>
        <v>0</v>
      </c>
      <c r="F271" s="14">
        <f t="shared" si="825"/>
        <v>0</v>
      </c>
      <c r="G271" s="14">
        <f t="shared" si="826"/>
        <v>0</v>
      </c>
      <c r="H271" s="14">
        <f t="shared" si="827"/>
        <v>0</v>
      </c>
      <c r="I271" s="7"/>
      <c r="J271" s="11"/>
      <c r="K271" s="14">
        <f t="shared" ref="K271" si="880">ROUND((SUM(F271+G271+H271)+(F271*I271)+(F271*J271)),2)</f>
        <v>0</v>
      </c>
      <c r="L271" s="9"/>
      <c r="M271" s="14">
        <f t="shared" ref="M271" si="881">SUM(K271*L271)</f>
        <v>0</v>
      </c>
      <c r="N271" s="29"/>
    </row>
    <row r="272" spans="1:14" x14ac:dyDescent="0.25">
      <c r="A272" s="88">
        <f t="shared" si="788"/>
        <v>243</v>
      </c>
      <c r="B272" s="1"/>
      <c r="C272" s="1"/>
      <c r="D272" s="2"/>
      <c r="E272" s="13">
        <f t="shared" ref="E272" si="882">IF($C$8="25 or less",IF(D272&lt;11,0,IF(AND(D272&gt;=11,D272&lt;=11.81),D272+1,IF(AND(D272&gt;=11.82,D272&lt;=12.8),12.81,0))),IF($C$8="26 or more",IF(D272&lt;12,0,IF(AND(D272&gt;=12,D272&lt;=12.81),D272+1,IF(AND(D272&gt;=12.82,D272&lt;=13.8),13.81,0))),0))</f>
        <v>0</v>
      </c>
      <c r="F272" s="14">
        <f t="shared" ref="F272" si="883">IF(E272-D272&gt;0,E272-D272,0)</f>
        <v>0</v>
      </c>
      <c r="G272" s="14">
        <f t="shared" ref="G272" si="884">F272*0.062</f>
        <v>0</v>
      </c>
      <c r="H272" s="14">
        <f t="shared" ref="H272" si="885">F272*0.0145</f>
        <v>0</v>
      </c>
      <c r="I272" s="7"/>
      <c r="J272" s="11"/>
      <c r="K272" s="14">
        <f t="shared" ref="K272" si="886">ROUND((SUM(F272+G272+H272)+(F272*I272)+(F272*J272)),2)</f>
        <v>0</v>
      </c>
      <c r="L272" s="9"/>
      <c r="M272" s="14">
        <f t="shared" ref="M272" si="887">SUM(K272*L272)</f>
        <v>0</v>
      </c>
      <c r="N272" s="29"/>
    </row>
    <row r="273" spans="1:14" x14ac:dyDescent="0.25">
      <c r="A273" s="88">
        <f t="shared" si="788"/>
        <v>244</v>
      </c>
      <c r="B273" s="1"/>
      <c r="C273" s="1"/>
      <c r="D273" s="2"/>
      <c r="E273" s="13">
        <f t="shared" ref="E273" si="888">IF($C$8="25 or less",IF(D273&lt;11,0,IF(AND(D273&gt;=11,D273&lt;=11.81),D273+1,IF(AND(D273&gt;=11.82,D273&lt;=12.8),12.81,0))),IF($C$8="26 or more",IF(D273&lt;12,0,IF(AND(D273&gt;=12,D273&lt;=12.81),D273+1,IF(AND(D273&gt;=12.82,D273&lt;=13.8),13.81,0))),0))</f>
        <v>0</v>
      </c>
      <c r="F273" s="14">
        <f t="shared" si="825"/>
        <v>0</v>
      </c>
      <c r="G273" s="14">
        <f t="shared" si="826"/>
        <v>0</v>
      </c>
      <c r="H273" s="14">
        <f t="shared" si="827"/>
        <v>0</v>
      </c>
      <c r="I273" s="7"/>
      <c r="J273" s="11"/>
      <c r="K273" s="14">
        <f t="shared" ref="K273" si="889">ROUND((SUM(F273+G273+H273)+(F273*I273)+(F273*J273)),2)</f>
        <v>0</v>
      </c>
      <c r="L273" s="9"/>
      <c r="M273" s="14">
        <f t="shared" ref="M273" si="890">SUM(K273*L273)</f>
        <v>0</v>
      </c>
      <c r="N273" s="29"/>
    </row>
    <row r="274" spans="1:14" x14ac:dyDescent="0.25">
      <c r="A274" s="88">
        <f t="shared" si="788"/>
        <v>245</v>
      </c>
      <c r="B274" s="1"/>
      <c r="C274" s="1"/>
      <c r="D274" s="2"/>
      <c r="E274" s="13">
        <f t="shared" ref="E274" si="891">IF($C$8="25 or less",IF(D274&lt;11,0,IF(AND(D274&gt;=11,D274&lt;=11.81),D274+1,IF(AND(D274&gt;=11.82,D274&lt;=12.8),12.81,0))),IF($C$8="26 or more",IF(D274&lt;12,0,IF(AND(D274&gt;=12,D274&lt;=12.81),D274+1,IF(AND(D274&gt;=12.82,D274&lt;=13.8),13.81,0))),0))</f>
        <v>0</v>
      </c>
      <c r="F274" s="14">
        <f t="shared" ref="F274" si="892">IF(E274-D274&gt;0,E274-D274,0)</f>
        <v>0</v>
      </c>
      <c r="G274" s="14">
        <f t="shared" ref="G274" si="893">F274*0.062</f>
        <v>0</v>
      </c>
      <c r="H274" s="14">
        <f t="shared" ref="H274" si="894">F274*0.0145</f>
        <v>0</v>
      </c>
      <c r="I274" s="7"/>
      <c r="J274" s="11"/>
      <c r="K274" s="14">
        <f t="shared" ref="K274" si="895">ROUND((SUM(F274+G274+H274)+(F274*I274)+(F274*J274)),2)</f>
        <v>0</v>
      </c>
      <c r="L274" s="9"/>
      <c r="M274" s="14">
        <f t="shared" ref="M274" si="896">SUM(K274*L274)</f>
        <v>0</v>
      </c>
      <c r="N274" s="29"/>
    </row>
    <row r="275" spans="1:14" x14ac:dyDescent="0.25">
      <c r="A275" s="88">
        <f t="shared" si="788"/>
        <v>246</v>
      </c>
      <c r="B275" s="1"/>
      <c r="C275" s="1"/>
      <c r="D275" s="2"/>
      <c r="E275" s="13">
        <f t="shared" ref="E275" si="897">IF($C$8="25 or less",IF(D275&lt;11,0,IF(AND(D275&gt;=11,D275&lt;=11.81),D275+1,IF(AND(D275&gt;=11.82,D275&lt;=12.8),12.81,0))),IF($C$8="26 or more",IF(D275&lt;12,0,IF(AND(D275&gt;=12,D275&lt;=12.81),D275+1,IF(AND(D275&gt;=12.82,D275&lt;=13.8),13.81,0))),0))</f>
        <v>0</v>
      </c>
      <c r="F275" s="14">
        <f t="shared" si="825"/>
        <v>0</v>
      </c>
      <c r="G275" s="14">
        <f t="shared" si="826"/>
        <v>0</v>
      </c>
      <c r="H275" s="14">
        <f t="shared" si="827"/>
        <v>0</v>
      </c>
      <c r="I275" s="7"/>
      <c r="J275" s="11"/>
      <c r="K275" s="14">
        <f t="shared" ref="K275" si="898">ROUND((SUM(F275+G275+H275)+(F275*I275)+(F275*J275)),2)</f>
        <v>0</v>
      </c>
      <c r="L275" s="9"/>
      <c r="M275" s="14">
        <f t="shared" ref="M275" si="899">SUM(K275*L275)</f>
        <v>0</v>
      </c>
      <c r="N275" s="29"/>
    </row>
    <row r="276" spans="1:14" x14ac:dyDescent="0.25">
      <c r="A276" s="88">
        <f t="shared" si="788"/>
        <v>247</v>
      </c>
      <c r="B276" s="1"/>
      <c r="C276" s="1"/>
      <c r="D276" s="2"/>
      <c r="E276" s="13">
        <f t="shared" ref="E276" si="900">IF($C$8="25 or less",IF(D276&lt;11,0,IF(AND(D276&gt;=11,D276&lt;=11.81),D276+1,IF(AND(D276&gt;=11.82,D276&lt;=12.8),12.81,0))),IF($C$8="26 or more",IF(D276&lt;12,0,IF(AND(D276&gt;=12,D276&lt;=12.81),D276+1,IF(AND(D276&gt;=12.82,D276&lt;=13.8),13.81,0))),0))</f>
        <v>0</v>
      </c>
      <c r="F276" s="14">
        <f t="shared" ref="F276" si="901">IF(E276-D276&gt;0,E276-D276,0)</f>
        <v>0</v>
      </c>
      <c r="G276" s="14">
        <f t="shared" ref="G276" si="902">F276*0.062</f>
        <v>0</v>
      </c>
      <c r="H276" s="14">
        <f t="shared" ref="H276" si="903">F276*0.0145</f>
        <v>0</v>
      </c>
      <c r="I276" s="7"/>
      <c r="J276" s="11"/>
      <c r="K276" s="14">
        <f t="shared" ref="K276" si="904">ROUND((SUM(F276+G276+H276)+(F276*I276)+(F276*J276)),2)</f>
        <v>0</v>
      </c>
      <c r="L276" s="9"/>
      <c r="M276" s="14">
        <f t="shared" ref="M276" si="905">SUM(K276*L276)</f>
        <v>0</v>
      </c>
      <c r="N276" s="29"/>
    </row>
    <row r="277" spans="1:14" x14ac:dyDescent="0.25">
      <c r="A277" s="88">
        <f t="shared" si="788"/>
        <v>248</v>
      </c>
      <c r="B277" s="1"/>
      <c r="C277" s="1"/>
      <c r="D277" s="2"/>
      <c r="E277" s="13">
        <f t="shared" ref="E277" si="906">IF($C$8="25 or less",IF(D277&lt;11,0,IF(AND(D277&gt;=11,D277&lt;=11.81),D277+1,IF(AND(D277&gt;=11.82,D277&lt;=12.8),12.81,0))),IF($C$8="26 or more",IF(D277&lt;12,0,IF(AND(D277&gt;=12,D277&lt;=12.81),D277+1,IF(AND(D277&gt;=12.82,D277&lt;=13.8),13.81,0))),0))</f>
        <v>0</v>
      </c>
      <c r="F277" s="14">
        <f t="shared" si="825"/>
        <v>0</v>
      </c>
      <c r="G277" s="14">
        <f t="shared" si="826"/>
        <v>0</v>
      </c>
      <c r="H277" s="14">
        <f t="shared" si="827"/>
        <v>0</v>
      </c>
      <c r="I277" s="7"/>
      <c r="J277" s="11"/>
      <c r="K277" s="14">
        <f t="shared" ref="K277" si="907">ROUND((SUM(F277+G277+H277)+(F277*I277)+(F277*J277)),2)</f>
        <v>0</v>
      </c>
      <c r="L277" s="9"/>
      <c r="M277" s="14">
        <f t="shared" ref="M277" si="908">SUM(K277*L277)</f>
        <v>0</v>
      </c>
      <c r="N277" s="29"/>
    </row>
    <row r="278" spans="1:14" x14ac:dyDescent="0.25">
      <c r="A278" s="88">
        <f t="shared" si="788"/>
        <v>249</v>
      </c>
      <c r="B278" s="1"/>
      <c r="C278" s="1"/>
      <c r="D278" s="2"/>
      <c r="E278" s="13">
        <f t="shared" ref="E278" si="909">IF($C$8="25 or less",IF(D278&lt;11,0,IF(AND(D278&gt;=11,D278&lt;=11.81),D278+1,IF(AND(D278&gt;=11.82,D278&lt;=12.8),12.81,0))),IF($C$8="26 or more",IF(D278&lt;12,0,IF(AND(D278&gt;=12,D278&lt;=12.81),D278+1,IF(AND(D278&gt;=12.82,D278&lt;=13.8),13.81,0))),0))</f>
        <v>0</v>
      </c>
      <c r="F278" s="14">
        <f t="shared" ref="F278" si="910">IF(E278-D278&gt;0,E278-D278,0)</f>
        <v>0</v>
      </c>
      <c r="G278" s="14">
        <f t="shared" ref="G278" si="911">F278*0.062</f>
        <v>0</v>
      </c>
      <c r="H278" s="14">
        <f t="shared" ref="H278" si="912">F278*0.0145</f>
        <v>0</v>
      </c>
      <c r="I278" s="7"/>
      <c r="J278" s="11"/>
      <c r="K278" s="14">
        <f t="shared" ref="K278" si="913">ROUND((SUM(F278+G278+H278)+(F278*I278)+(F278*J278)),2)</f>
        <v>0</v>
      </c>
      <c r="L278" s="9"/>
      <c r="M278" s="14">
        <f t="shared" ref="M278" si="914">SUM(K278*L278)</f>
        <v>0</v>
      </c>
      <c r="N278" s="29"/>
    </row>
    <row r="279" spans="1:14" x14ac:dyDescent="0.25">
      <c r="A279" s="88">
        <f t="shared" si="788"/>
        <v>250</v>
      </c>
      <c r="B279" s="1"/>
      <c r="C279" s="1"/>
      <c r="D279" s="2"/>
      <c r="E279" s="13">
        <f t="shared" ref="E279" si="915">IF($C$8="25 or less",IF(D279&lt;11,0,IF(AND(D279&gt;=11,D279&lt;=11.81),D279+1,IF(AND(D279&gt;=11.82,D279&lt;=12.8),12.81,0))),IF($C$8="26 or more",IF(D279&lt;12,0,IF(AND(D279&gt;=12,D279&lt;=12.81),D279+1,IF(AND(D279&gt;=12.82,D279&lt;=13.8),13.81,0))),0))</f>
        <v>0</v>
      </c>
      <c r="F279" s="14">
        <f t="shared" si="825"/>
        <v>0</v>
      </c>
      <c r="G279" s="14">
        <f t="shared" si="826"/>
        <v>0</v>
      </c>
      <c r="H279" s="14">
        <f t="shared" si="827"/>
        <v>0</v>
      </c>
      <c r="I279" s="7"/>
      <c r="J279" s="11"/>
      <c r="K279" s="14">
        <f t="shared" ref="K279" si="916">ROUND((SUM(F279+G279+H279)+(F279*I279)+(F279*J279)),2)</f>
        <v>0</v>
      </c>
      <c r="L279" s="9"/>
      <c r="M279" s="14">
        <f t="shared" ref="M279" si="917">SUM(K279*L279)</f>
        <v>0</v>
      </c>
      <c r="N279" s="29"/>
    </row>
    <row r="280" spans="1:14" x14ac:dyDescent="0.25">
      <c r="A280" s="88">
        <f t="shared" si="788"/>
        <v>251</v>
      </c>
      <c r="B280" s="1"/>
      <c r="C280" s="1"/>
      <c r="D280" s="2"/>
      <c r="E280" s="13">
        <f t="shared" ref="E280" si="918">IF($C$8="25 or less",IF(D280&lt;11,0,IF(AND(D280&gt;=11,D280&lt;=11.81),D280+1,IF(AND(D280&gt;=11.82,D280&lt;=12.8),12.81,0))),IF($C$8="26 or more",IF(D280&lt;12,0,IF(AND(D280&gt;=12,D280&lt;=12.81),D280+1,IF(AND(D280&gt;=12.82,D280&lt;=13.8),13.81,0))),0))</f>
        <v>0</v>
      </c>
      <c r="F280" s="14">
        <f t="shared" ref="F280" si="919">IF(E280-D280&gt;0,E280-D280,0)</f>
        <v>0</v>
      </c>
      <c r="G280" s="14">
        <f t="shared" ref="G280" si="920">F280*0.062</f>
        <v>0</v>
      </c>
      <c r="H280" s="14">
        <f t="shared" ref="H280" si="921">F280*0.0145</f>
        <v>0</v>
      </c>
      <c r="I280" s="7"/>
      <c r="J280" s="11"/>
      <c r="K280" s="14">
        <f t="shared" ref="K280" si="922">ROUND((SUM(F280+G280+H280)+(F280*I280)+(F280*J280)),2)</f>
        <v>0</v>
      </c>
      <c r="L280" s="9"/>
      <c r="M280" s="14">
        <f t="shared" ref="M280" si="923">SUM(K280*L280)</f>
        <v>0</v>
      </c>
      <c r="N280" s="29"/>
    </row>
    <row r="281" spans="1:14" x14ac:dyDescent="0.25">
      <c r="A281" s="88">
        <f t="shared" si="788"/>
        <v>252</v>
      </c>
      <c r="B281" s="1"/>
      <c r="C281" s="1"/>
      <c r="D281" s="2"/>
      <c r="E281" s="13">
        <f t="shared" ref="E281" si="924">IF($C$8="25 or less",IF(D281&lt;11,0,IF(AND(D281&gt;=11,D281&lt;=11.81),D281+1,IF(AND(D281&gt;=11.82,D281&lt;=12.8),12.81,0))),IF($C$8="26 or more",IF(D281&lt;12,0,IF(AND(D281&gt;=12,D281&lt;=12.81),D281+1,IF(AND(D281&gt;=12.82,D281&lt;=13.8),13.81,0))),0))</f>
        <v>0</v>
      </c>
      <c r="F281" s="14">
        <f t="shared" si="825"/>
        <v>0</v>
      </c>
      <c r="G281" s="14">
        <f t="shared" si="826"/>
        <v>0</v>
      </c>
      <c r="H281" s="14">
        <f t="shared" si="827"/>
        <v>0</v>
      </c>
      <c r="I281" s="7"/>
      <c r="J281" s="11"/>
      <c r="K281" s="14">
        <f t="shared" ref="K281" si="925">ROUND((SUM(F281+G281+H281)+(F281*I281)+(F281*J281)),2)</f>
        <v>0</v>
      </c>
      <c r="L281" s="9"/>
      <c r="M281" s="14">
        <f t="shared" ref="M281" si="926">SUM(K281*L281)</f>
        <v>0</v>
      </c>
      <c r="N281" s="29"/>
    </row>
    <row r="282" spans="1:14" x14ac:dyDescent="0.25">
      <c r="A282" s="88">
        <f t="shared" si="788"/>
        <v>253</v>
      </c>
      <c r="B282" s="1"/>
      <c r="C282" s="1"/>
      <c r="D282" s="2"/>
      <c r="E282" s="13">
        <f t="shared" ref="E282" si="927">IF($C$8="25 or less",IF(D282&lt;11,0,IF(AND(D282&gt;=11,D282&lt;=11.81),D282+1,IF(AND(D282&gt;=11.82,D282&lt;=12.8),12.81,0))),IF($C$8="26 or more",IF(D282&lt;12,0,IF(AND(D282&gt;=12,D282&lt;=12.81),D282+1,IF(AND(D282&gt;=12.82,D282&lt;=13.8),13.81,0))),0))</f>
        <v>0</v>
      </c>
      <c r="F282" s="14">
        <f t="shared" ref="F282" si="928">IF(E282-D282&gt;0,E282-D282,0)</f>
        <v>0</v>
      </c>
      <c r="G282" s="14">
        <f t="shared" ref="G282" si="929">F282*0.062</f>
        <v>0</v>
      </c>
      <c r="H282" s="14">
        <f t="shared" ref="H282" si="930">F282*0.0145</f>
        <v>0</v>
      </c>
      <c r="I282" s="7"/>
      <c r="J282" s="11"/>
      <c r="K282" s="14">
        <f t="shared" ref="K282" si="931">ROUND((SUM(F282+G282+H282)+(F282*I282)+(F282*J282)),2)</f>
        <v>0</v>
      </c>
      <c r="L282" s="9"/>
      <c r="M282" s="14">
        <f t="shared" ref="M282" si="932">SUM(K282*L282)</f>
        <v>0</v>
      </c>
      <c r="N282" s="29"/>
    </row>
    <row r="283" spans="1:14" x14ac:dyDescent="0.25">
      <c r="A283" s="88">
        <f t="shared" si="788"/>
        <v>254</v>
      </c>
      <c r="B283" s="1"/>
      <c r="C283" s="1"/>
      <c r="D283" s="2"/>
      <c r="E283" s="13">
        <f t="shared" ref="E283" si="933">IF($C$8="25 or less",IF(D283&lt;11,0,IF(AND(D283&gt;=11,D283&lt;=11.81),D283+1,IF(AND(D283&gt;=11.82,D283&lt;=12.8),12.81,0))),IF($C$8="26 or more",IF(D283&lt;12,0,IF(AND(D283&gt;=12,D283&lt;=12.81),D283+1,IF(AND(D283&gt;=12.82,D283&lt;=13.8),13.81,0))),0))</f>
        <v>0</v>
      </c>
      <c r="F283" s="14">
        <f t="shared" si="825"/>
        <v>0</v>
      </c>
      <c r="G283" s="14">
        <f t="shared" si="826"/>
        <v>0</v>
      </c>
      <c r="H283" s="14">
        <f t="shared" si="827"/>
        <v>0</v>
      </c>
      <c r="I283" s="7"/>
      <c r="J283" s="11"/>
      <c r="K283" s="14">
        <f t="shared" ref="K283" si="934">ROUND((SUM(F283+G283+H283)+(F283*I283)+(F283*J283)),2)</f>
        <v>0</v>
      </c>
      <c r="L283" s="9"/>
      <c r="M283" s="14">
        <f t="shared" ref="M283" si="935">SUM(K283*L283)</f>
        <v>0</v>
      </c>
      <c r="N283" s="29"/>
    </row>
    <row r="284" spans="1:14" x14ac:dyDescent="0.25">
      <c r="A284" s="88">
        <f t="shared" si="788"/>
        <v>255</v>
      </c>
      <c r="B284" s="1"/>
      <c r="C284" s="1"/>
      <c r="D284" s="2"/>
      <c r="E284" s="13">
        <f t="shared" ref="E284" si="936">IF($C$8="25 or less",IF(D284&lt;11,0,IF(AND(D284&gt;=11,D284&lt;=11.81),D284+1,IF(AND(D284&gt;=11.82,D284&lt;=12.8),12.81,0))),IF($C$8="26 or more",IF(D284&lt;12,0,IF(AND(D284&gt;=12,D284&lt;=12.81),D284+1,IF(AND(D284&gt;=12.82,D284&lt;=13.8),13.81,0))),0))</f>
        <v>0</v>
      </c>
      <c r="F284" s="14">
        <f t="shared" ref="F284" si="937">IF(E284-D284&gt;0,E284-D284,0)</f>
        <v>0</v>
      </c>
      <c r="G284" s="14">
        <f t="shared" ref="G284" si="938">F284*0.062</f>
        <v>0</v>
      </c>
      <c r="H284" s="14">
        <f t="shared" ref="H284" si="939">F284*0.0145</f>
        <v>0</v>
      </c>
      <c r="I284" s="7"/>
      <c r="J284" s="11"/>
      <c r="K284" s="14">
        <f t="shared" ref="K284" si="940">ROUND((SUM(F284+G284+H284)+(F284*I284)+(F284*J284)),2)</f>
        <v>0</v>
      </c>
      <c r="L284" s="9"/>
      <c r="M284" s="14">
        <f t="shared" ref="M284" si="941">SUM(K284*L284)</f>
        <v>0</v>
      </c>
      <c r="N284" s="29"/>
    </row>
    <row r="285" spans="1:14" x14ac:dyDescent="0.25">
      <c r="A285" s="88">
        <f t="shared" si="788"/>
        <v>256</v>
      </c>
      <c r="B285" s="1"/>
      <c r="C285" s="1"/>
      <c r="D285" s="2"/>
      <c r="E285" s="13">
        <f t="shared" ref="E285" si="942">IF($C$8="25 or less",IF(D285&lt;11,0,IF(AND(D285&gt;=11,D285&lt;=11.81),D285+1,IF(AND(D285&gt;=11.82,D285&lt;=12.8),12.81,0))),IF($C$8="26 or more",IF(D285&lt;12,0,IF(AND(D285&gt;=12,D285&lt;=12.81),D285+1,IF(AND(D285&gt;=12.82,D285&lt;=13.8),13.81,0))),0))</f>
        <v>0</v>
      </c>
      <c r="F285" s="14">
        <f t="shared" si="825"/>
        <v>0</v>
      </c>
      <c r="G285" s="14">
        <f t="shared" si="826"/>
        <v>0</v>
      </c>
      <c r="H285" s="14">
        <f t="shared" si="827"/>
        <v>0</v>
      </c>
      <c r="I285" s="7"/>
      <c r="J285" s="11"/>
      <c r="K285" s="14">
        <f t="shared" ref="K285" si="943">ROUND((SUM(F285+G285+H285)+(F285*I285)+(F285*J285)),2)</f>
        <v>0</v>
      </c>
      <c r="L285" s="9"/>
      <c r="M285" s="14">
        <f t="shared" ref="M285" si="944">SUM(K285*L285)</f>
        <v>0</v>
      </c>
      <c r="N285" s="29"/>
    </row>
    <row r="286" spans="1:14" x14ac:dyDescent="0.25">
      <c r="A286" s="88">
        <f t="shared" si="788"/>
        <v>257</v>
      </c>
      <c r="B286" s="1"/>
      <c r="C286" s="1"/>
      <c r="D286" s="2"/>
      <c r="E286" s="13">
        <f t="shared" ref="E286" si="945">IF($C$8="25 or less",IF(D286&lt;11,0,IF(AND(D286&gt;=11,D286&lt;=11.81),D286+1,IF(AND(D286&gt;=11.82,D286&lt;=12.8),12.81,0))),IF($C$8="26 or more",IF(D286&lt;12,0,IF(AND(D286&gt;=12,D286&lt;=12.81),D286+1,IF(AND(D286&gt;=12.82,D286&lt;=13.8),13.81,0))),0))</f>
        <v>0</v>
      </c>
      <c r="F286" s="14">
        <f t="shared" ref="F286" si="946">IF(E286-D286&gt;0,E286-D286,0)</f>
        <v>0</v>
      </c>
      <c r="G286" s="14">
        <f t="shared" ref="G286" si="947">F286*0.062</f>
        <v>0</v>
      </c>
      <c r="H286" s="14">
        <f t="shared" ref="H286" si="948">F286*0.0145</f>
        <v>0</v>
      </c>
      <c r="I286" s="7"/>
      <c r="J286" s="11"/>
      <c r="K286" s="14">
        <f t="shared" ref="K286" si="949">ROUND((SUM(F286+G286+H286)+(F286*I286)+(F286*J286)),2)</f>
        <v>0</v>
      </c>
      <c r="L286" s="9"/>
      <c r="M286" s="14">
        <f t="shared" ref="M286" si="950">SUM(K286*L286)</f>
        <v>0</v>
      </c>
      <c r="N286" s="29"/>
    </row>
    <row r="287" spans="1:14" x14ac:dyDescent="0.25">
      <c r="A287" s="88">
        <f t="shared" si="788"/>
        <v>258</v>
      </c>
      <c r="B287" s="1"/>
      <c r="C287" s="1"/>
      <c r="D287" s="2"/>
      <c r="E287" s="13">
        <f t="shared" ref="E287" si="951">IF($C$8="25 or less",IF(D287&lt;11,0,IF(AND(D287&gt;=11,D287&lt;=11.81),D287+1,IF(AND(D287&gt;=11.82,D287&lt;=12.8),12.81,0))),IF($C$8="26 or more",IF(D287&lt;12,0,IF(AND(D287&gt;=12,D287&lt;=12.81),D287+1,IF(AND(D287&gt;=12.82,D287&lt;=13.8),13.81,0))),0))</f>
        <v>0</v>
      </c>
      <c r="F287" s="14">
        <f t="shared" si="825"/>
        <v>0</v>
      </c>
      <c r="G287" s="14">
        <f t="shared" si="826"/>
        <v>0</v>
      </c>
      <c r="H287" s="14">
        <f t="shared" si="827"/>
        <v>0</v>
      </c>
      <c r="I287" s="7"/>
      <c r="J287" s="11"/>
      <c r="K287" s="14">
        <f t="shared" ref="K287" si="952">ROUND((SUM(F287+G287+H287)+(F287*I287)+(F287*J287)),2)</f>
        <v>0</v>
      </c>
      <c r="L287" s="9"/>
      <c r="M287" s="14">
        <f t="shared" ref="M287" si="953">SUM(K287*L287)</f>
        <v>0</v>
      </c>
      <c r="N287" s="29"/>
    </row>
    <row r="288" spans="1:14" x14ac:dyDescent="0.25">
      <c r="A288" s="88">
        <f t="shared" si="788"/>
        <v>259</v>
      </c>
      <c r="B288" s="1"/>
      <c r="C288" s="1"/>
      <c r="D288" s="2"/>
      <c r="E288" s="13">
        <f t="shared" ref="E288" si="954">IF($C$8="25 or less",IF(D288&lt;11,0,IF(AND(D288&gt;=11,D288&lt;=11.81),D288+1,IF(AND(D288&gt;=11.82,D288&lt;=12.8),12.81,0))),IF($C$8="26 or more",IF(D288&lt;12,0,IF(AND(D288&gt;=12,D288&lt;=12.81),D288+1,IF(AND(D288&gt;=12.82,D288&lt;=13.8),13.81,0))),0))</f>
        <v>0</v>
      </c>
      <c r="F288" s="14">
        <f t="shared" ref="F288" si="955">IF(E288-D288&gt;0,E288-D288,0)</f>
        <v>0</v>
      </c>
      <c r="G288" s="14">
        <f t="shared" ref="G288" si="956">F288*0.062</f>
        <v>0</v>
      </c>
      <c r="H288" s="14">
        <f t="shared" ref="H288" si="957">F288*0.0145</f>
        <v>0</v>
      </c>
      <c r="I288" s="7"/>
      <c r="J288" s="11"/>
      <c r="K288" s="14">
        <f t="shared" ref="K288" si="958">ROUND((SUM(F288+G288+H288)+(F288*I288)+(F288*J288)),2)</f>
        <v>0</v>
      </c>
      <c r="L288" s="9"/>
      <c r="M288" s="14">
        <f t="shared" ref="M288" si="959">SUM(K288*L288)</f>
        <v>0</v>
      </c>
      <c r="N288" s="29"/>
    </row>
    <row r="289" spans="1:14" x14ac:dyDescent="0.25">
      <c r="A289" s="88">
        <f t="shared" si="788"/>
        <v>260</v>
      </c>
      <c r="B289" s="1"/>
      <c r="C289" s="1"/>
      <c r="D289" s="2"/>
      <c r="E289" s="13">
        <f t="shared" ref="E289" si="960">IF($C$8="25 or less",IF(D289&lt;11,0,IF(AND(D289&gt;=11,D289&lt;=11.81),D289+1,IF(AND(D289&gt;=11.82,D289&lt;=12.8),12.81,0))),IF($C$8="26 or more",IF(D289&lt;12,0,IF(AND(D289&gt;=12,D289&lt;=12.81),D289+1,IF(AND(D289&gt;=12.82,D289&lt;=13.8),13.81,0))),0))</f>
        <v>0</v>
      </c>
      <c r="F289" s="14">
        <f t="shared" si="825"/>
        <v>0</v>
      </c>
      <c r="G289" s="14">
        <f t="shared" si="826"/>
        <v>0</v>
      </c>
      <c r="H289" s="14">
        <f t="shared" si="827"/>
        <v>0</v>
      </c>
      <c r="I289" s="7"/>
      <c r="J289" s="11"/>
      <c r="K289" s="14">
        <f t="shared" ref="K289" si="961">ROUND((SUM(F289+G289+H289)+(F289*I289)+(F289*J289)),2)</f>
        <v>0</v>
      </c>
      <c r="L289" s="9"/>
      <c r="M289" s="14">
        <f t="shared" ref="M289" si="962">SUM(K289*L289)</f>
        <v>0</v>
      </c>
      <c r="N289" s="29"/>
    </row>
    <row r="290" spans="1:14" x14ac:dyDescent="0.25">
      <c r="A290" s="88">
        <f t="shared" si="788"/>
        <v>261</v>
      </c>
      <c r="B290" s="1"/>
      <c r="C290" s="1"/>
      <c r="D290" s="2"/>
      <c r="E290" s="13">
        <f t="shared" ref="E290" si="963">IF($C$8="25 or less",IF(D290&lt;11,0,IF(AND(D290&gt;=11,D290&lt;=11.81),D290+1,IF(AND(D290&gt;=11.82,D290&lt;=12.8),12.81,0))),IF($C$8="26 or more",IF(D290&lt;12,0,IF(AND(D290&gt;=12,D290&lt;=12.81),D290+1,IF(AND(D290&gt;=12.82,D290&lt;=13.8),13.81,0))),0))</f>
        <v>0</v>
      </c>
      <c r="F290" s="14">
        <f t="shared" ref="F290" si="964">IF(E290-D290&gt;0,E290-D290,0)</f>
        <v>0</v>
      </c>
      <c r="G290" s="14">
        <f t="shared" ref="G290" si="965">F290*0.062</f>
        <v>0</v>
      </c>
      <c r="H290" s="14">
        <f t="shared" ref="H290" si="966">F290*0.0145</f>
        <v>0</v>
      </c>
      <c r="I290" s="7"/>
      <c r="J290" s="11"/>
      <c r="K290" s="14">
        <f t="shared" ref="K290" si="967">ROUND((SUM(F290+G290+H290)+(F290*I290)+(F290*J290)),2)</f>
        <v>0</v>
      </c>
      <c r="L290" s="9"/>
      <c r="M290" s="14">
        <f t="shared" ref="M290" si="968">SUM(K290*L290)</f>
        <v>0</v>
      </c>
      <c r="N290" s="29"/>
    </row>
    <row r="291" spans="1:14" x14ac:dyDescent="0.25">
      <c r="A291" s="88">
        <f t="shared" si="788"/>
        <v>262</v>
      </c>
      <c r="B291" s="1"/>
      <c r="C291" s="1"/>
      <c r="D291" s="2"/>
      <c r="E291" s="13">
        <f t="shared" ref="E291" si="969">IF($C$8="25 or less",IF(D291&lt;11,0,IF(AND(D291&gt;=11,D291&lt;=11.81),D291+1,IF(AND(D291&gt;=11.82,D291&lt;=12.8),12.81,0))),IF($C$8="26 or more",IF(D291&lt;12,0,IF(AND(D291&gt;=12,D291&lt;=12.81),D291+1,IF(AND(D291&gt;=12.82,D291&lt;=13.8),13.81,0))),0))</f>
        <v>0</v>
      </c>
      <c r="F291" s="14">
        <f t="shared" si="825"/>
        <v>0</v>
      </c>
      <c r="G291" s="14">
        <f t="shared" si="826"/>
        <v>0</v>
      </c>
      <c r="H291" s="14">
        <f t="shared" si="827"/>
        <v>0</v>
      </c>
      <c r="I291" s="7"/>
      <c r="J291" s="11"/>
      <c r="K291" s="14">
        <f t="shared" ref="K291" si="970">ROUND((SUM(F291+G291+H291)+(F291*I291)+(F291*J291)),2)</f>
        <v>0</v>
      </c>
      <c r="L291" s="9"/>
      <c r="M291" s="14">
        <f t="shared" ref="M291" si="971">SUM(K291*L291)</f>
        <v>0</v>
      </c>
      <c r="N291" s="29"/>
    </row>
    <row r="292" spans="1:14" x14ac:dyDescent="0.25">
      <c r="A292" s="88">
        <f t="shared" si="788"/>
        <v>263</v>
      </c>
      <c r="B292" s="1"/>
      <c r="C292" s="1"/>
      <c r="D292" s="2"/>
      <c r="E292" s="13">
        <f t="shared" ref="E292" si="972">IF($C$8="25 or less",IF(D292&lt;11,0,IF(AND(D292&gt;=11,D292&lt;=11.81),D292+1,IF(AND(D292&gt;=11.82,D292&lt;=12.8),12.81,0))),IF($C$8="26 or more",IF(D292&lt;12,0,IF(AND(D292&gt;=12,D292&lt;=12.81),D292+1,IF(AND(D292&gt;=12.82,D292&lt;=13.8),13.81,0))),0))</f>
        <v>0</v>
      </c>
      <c r="F292" s="14">
        <f t="shared" ref="F292" si="973">IF(E292-D292&gt;0,E292-D292,0)</f>
        <v>0</v>
      </c>
      <c r="G292" s="14">
        <f t="shared" ref="G292" si="974">F292*0.062</f>
        <v>0</v>
      </c>
      <c r="H292" s="14">
        <f t="shared" ref="H292" si="975">F292*0.0145</f>
        <v>0</v>
      </c>
      <c r="I292" s="7"/>
      <c r="J292" s="11"/>
      <c r="K292" s="14">
        <f t="shared" ref="K292" si="976">ROUND((SUM(F292+G292+H292)+(F292*I292)+(F292*J292)),2)</f>
        <v>0</v>
      </c>
      <c r="L292" s="9"/>
      <c r="M292" s="14">
        <f t="shared" ref="M292" si="977">SUM(K292*L292)</f>
        <v>0</v>
      </c>
      <c r="N292" s="29"/>
    </row>
    <row r="293" spans="1:14" x14ac:dyDescent="0.25">
      <c r="A293" s="88">
        <f t="shared" si="788"/>
        <v>264</v>
      </c>
      <c r="B293" s="1"/>
      <c r="C293" s="1"/>
      <c r="D293" s="2"/>
      <c r="E293" s="13">
        <f t="shared" ref="E293" si="978">IF($C$8="25 or less",IF(D293&lt;11,0,IF(AND(D293&gt;=11,D293&lt;=11.81),D293+1,IF(AND(D293&gt;=11.82,D293&lt;=12.8),12.81,0))),IF($C$8="26 or more",IF(D293&lt;12,0,IF(AND(D293&gt;=12,D293&lt;=12.81),D293+1,IF(AND(D293&gt;=12.82,D293&lt;=13.8),13.81,0))),0))</f>
        <v>0</v>
      </c>
      <c r="F293" s="14">
        <f t="shared" si="825"/>
        <v>0</v>
      </c>
      <c r="G293" s="14">
        <f t="shared" si="826"/>
        <v>0</v>
      </c>
      <c r="H293" s="14">
        <f t="shared" si="827"/>
        <v>0</v>
      </c>
      <c r="I293" s="7"/>
      <c r="J293" s="11"/>
      <c r="K293" s="14">
        <f t="shared" ref="K293" si="979">ROUND((SUM(F293+G293+H293)+(F293*I293)+(F293*J293)),2)</f>
        <v>0</v>
      </c>
      <c r="L293" s="9"/>
      <c r="M293" s="14">
        <f t="shared" ref="M293" si="980">SUM(K293*L293)</f>
        <v>0</v>
      </c>
      <c r="N293" s="29"/>
    </row>
    <row r="294" spans="1:14" x14ac:dyDescent="0.25">
      <c r="A294" s="88">
        <f t="shared" si="788"/>
        <v>265</v>
      </c>
      <c r="B294" s="1"/>
      <c r="C294" s="1"/>
      <c r="D294" s="2"/>
      <c r="E294" s="13">
        <f t="shared" ref="E294" si="981">IF($C$8="25 or less",IF(D294&lt;11,0,IF(AND(D294&gt;=11,D294&lt;=11.81),D294+1,IF(AND(D294&gt;=11.82,D294&lt;=12.8),12.81,0))),IF($C$8="26 or more",IF(D294&lt;12,0,IF(AND(D294&gt;=12,D294&lt;=12.81),D294+1,IF(AND(D294&gt;=12.82,D294&lt;=13.8),13.81,0))),0))</f>
        <v>0</v>
      </c>
      <c r="F294" s="14">
        <f t="shared" ref="F294" si="982">IF(E294-D294&gt;0,E294-D294,0)</f>
        <v>0</v>
      </c>
      <c r="G294" s="14">
        <f t="shared" ref="G294" si="983">F294*0.062</f>
        <v>0</v>
      </c>
      <c r="H294" s="14">
        <f t="shared" ref="H294" si="984">F294*0.0145</f>
        <v>0</v>
      </c>
      <c r="I294" s="7"/>
      <c r="J294" s="11"/>
      <c r="K294" s="14">
        <f t="shared" ref="K294" si="985">ROUND((SUM(F294+G294+H294)+(F294*I294)+(F294*J294)),2)</f>
        <v>0</v>
      </c>
      <c r="L294" s="9"/>
      <c r="M294" s="14">
        <f t="shared" ref="M294" si="986">SUM(K294*L294)</f>
        <v>0</v>
      </c>
      <c r="N294" s="29"/>
    </row>
    <row r="295" spans="1:14" x14ac:dyDescent="0.25">
      <c r="A295" s="88">
        <f t="shared" si="788"/>
        <v>266</v>
      </c>
      <c r="B295" s="1"/>
      <c r="C295" s="1"/>
      <c r="D295" s="2"/>
      <c r="E295" s="13">
        <f t="shared" ref="E295" si="987">IF($C$8="25 or less",IF(D295&lt;11,0,IF(AND(D295&gt;=11,D295&lt;=11.81),D295+1,IF(AND(D295&gt;=11.82,D295&lt;=12.8),12.81,0))),IF($C$8="26 or more",IF(D295&lt;12,0,IF(AND(D295&gt;=12,D295&lt;=12.81),D295+1,IF(AND(D295&gt;=12.82,D295&lt;=13.8),13.81,0))),0))</f>
        <v>0</v>
      </c>
      <c r="F295" s="14">
        <f t="shared" si="825"/>
        <v>0</v>
      </c>
      <c r="G295" s="14">
        <f t="shared" si="826"/>
        <v>0</v>
      </c>
      <c r="H295" s="14">
        <f t="shared" si="827"/>
        <v>0</v>
      </c>
      <c r="I295" s="7"/>
      <c r="J295" s="11"/>
      <c r="K295" s="14">
        <f t="shared" ref="K295" si="988">ROUND((SUM(F295+G295+H295)+(F295*I295)+(F295*J295)),2)</f>
        <v>0</v>
      </c>
      <c r="L295" s="9"/>
      <c r="M295" s="14">
        <f t="shared" ref="M295" si="989">SUM(K295*L295)</f>
        <v>0</v>
      </c>
      <c r="N295" s="29"/>
    </row>
    <row r="296" spans="1:14" x14ac:dyDescent="0.25">
      <c r="A296" s="88">
        <f t="shared" si="788"/>
        <v>267</v>
      </c>
      <c r="B296" s="1"/>
      <c r="C296" s="1"/>
      <c r="D296" s="2"/>
      <c r="E296" s="13">
        <f t="shared" ref="E296" si="990">IF($C$8="25 or less",IF(D296&lt;11,0,IF(AND(D296&gt;=11,D296&lt;=11.81),D296+1,IF(AND(D296&gt;=11.82,D296&lt;=12.8),12.81,0))),IF($C$8="26 or more",IF(D296&lt;12,0,IF(AND(D296&gt;=12,D296&lt;=12.81),D296+1,IF(AND(D296&gt;=12.82,D296&lt;=13.8),13.81,0))),0))</f>
        <v>0</v>
      </c>
      <c r="F296" s="14">
        <f t="shared" ref="F296" si="991">IF(E296-D296&gt;0,E296-D296,0)</f>
        <v>0</v>
      </c>
      <c r="G296" s="14">
        <f t="shared" ref="G296" si="992">F296*0.062</f>
        <v>0</v>
      </c>
      <c r="H296" s="14">
        <f t="shared" ref="H296" si="993">F296*0.0145</f>
        <v>0</v>
      </c>
      <c r="I296" s="7"/>
      <c r="J296" s="11"/>
      <c r="K296" s="14">
        <f t="shared" ref="K296" si="994">ROUND((SUM(F296+G296+H296)+(F296*I296)+(F296*J296)),2)</f>
        <v>0</v>
      </c>
      <c r="L296" s="9"/>
      <c r="M296" s="14">
        <f t="shared" ref="M296" si="995">SUM(K296*L296)</f>
        <v>0</v>
      </c>
      <c r="N296" s="29"/>
    </row>
    <row r="297" spans="1:14" x14ac:dyDescent="0.25">
      <c r="A297" s="88">
        <f t="shared" si="788"/>
        <v>268</v>
      </c>
      <c r="B297" s="1"/>
      <c r="C297" s="1"/>
      <c r="D297" s="2"/>
      <c r="E297" s="13">
        <f t="shared" ref="E297" si="996">IF($C$8="25 or less",IF(D297&lt;11,0,IF(AND(D297&gt;=11,D297&lt;=11.81),D297+1,IF(AND(D297&gt;=11.82,D297&lt;=12.8),12.81,0))),IF($C$8="26 or more",IF(D297&lt;12,0,IF(AND(D297&gt;=12,D297&lt;=12.81),D297+1,IF(AND(D297&gt;=12.82,D297&lt;=13.8),13.81,0))),0))</f>
        <v>0</v>
      </c>
      <c r="F297" s="14">
        <f t="shared" si="825"/>
        <v>0</v>
      </c>
      <c r="G297" s="14">
        <f t="shared" si="826"/>
        <v>0</v>
      </c>
      <c r="H297" s="14">
        <f t="shared" si="827"/>
        <v>0</v>
      </c>
      <c r="I297" s="7"/>
      <c r="J297" s="11"/>
      <c r="K297" s="14">
        <f t="shared" ref="K297" si="997">ROUND((SUM(F297+G297+H297)+(F297*I297)+(F297*J297)),2)</f>
        <v>0</v>
      </c>
      <c r="L297" s="9"/>
      <c r="M297" s="14">
        <f t="shared" ref="M297" si="998">SUM(K297*L297)</f>
        <v>0</v>
      </c>
      <c r="N297" s="29"/>
    </row>
    <row r="298" spans="1:14" x14ac:dyDescent="0.25">
      <c r="A298" s="88">
        <f t="shared" si="788"/>
        <v>269</v>
      </c>
      <c r="B298" s="1"/>
      <c r="C298" s="1"/>
      <c r="D298" s="2"/>
      <c r="E298" s="13">
        <f t="shared" ref="E298" si="999">IF($C$8="25 or less",IF(D298&lt;11,0,IF(AND(D298&gt;=11,D298&lt;=11.81),D298+1,IF(AND(D298&gt;=11.82,D298&lt;=12.8),12.81,0))),IF($C$8="26 or more",IF(D298&lt;12,0,IF(AND(D298&gt;=12,D298&lt;=12.81),D298+1,IF(AND(D298&gt;=12.82,D298&lt;=13.8),13.81,0))),0))</f>
        <v>0</v>
      </c>
      <c r="F298" s="14">
        <f t="shared" ref="F298" si="1000">IF(E298-D298&gt;0,E298-D298,0)</f>
        <v>0</v>
      </c>
      <c r="G298" s="14">
        <f t="shared" ref="G298" si="1001">F298*0.062</f>
        <v>0</v>
      </c>
      <c r="H298" s="14">
        <f t="shared" ref="H298" si="1002">F298*0.0145</f>
        <v>0</v>
      </c>
      <c r="I298" s="7"/>
      <c r="J298" s="11"/>
      <c r="K298" s="14">
        <f t="shared" ref="K298" si="1003">ROUND((SUM(F298+G298+H298)+(F298*I298)+(F298*J298)),2)</f>
        <v>0</v>
      </c>
      <c r="L298" s="9"/>
      <c r="M298" s="14">
        <f t="shared" ref="M298" si="1004">SUM(K298*L298)</f>
        <v>0</v>
      </c>
      <c r="N298" s="29"/>
    </row>
    <row r="299" spans="1:14" x14ac:dyDescent="0.25">
      <c r="A299" s="88">
        <f t="shared" si="788"/>
        <v>270</v>
      </c>
      <c r="B299" s="1"/>
      <c r="C299" s="1"/>
      <c r="D299" s="2"/>
      <c r="E299" s="13">
        <f t="shared" ref="E299" si="1005">IF($C$8="25 or less",IF(D299&lt;11,0,IF(AND(D299&gt;=11,D299&lt;=11.81),D299+1,IF(AND(D299&gt;=11.82,D299&lt;=12.8),12.81,0))),IF($C$8="26 or more",IF(D299&lt;12,0,IF(AND(D299&gt;=12,D299&lt;=12.81),D299+1,IF(AND(D299&gt;=12.82,D299&lt;=13.8),13.81,0))),0))</f>
        <v>0</v>
      </c>
      <c r="F299" s="14">
        <f t="shared" si="825"/>
        <v>0</v>
      </c>
      <c r="G299" s="14">
        <f t="shared" si="826"/>
        <v>0</v>
      </c>
      <c r="H299" s="14">
        <f t="shared" si="827"/>
        <v>0</v>
      </c>
      <c r="I299" s="7"/>
      <c r="J299" s="11"/>
      <c r="K299" s="14">
        <f t="shared" ref="K299" si="1006">ROUND((SUM(F299+G299+H299)+(F299*I299)+(F299*J299)),2)</f>
        <v>0</v>
      </c>
      <c r="L299" s="9"/>
      <c r="M299" s="14">
        <f t="shared" ref="M299" si="1007">SUM(K299*L299)</f>
        <v>0</v>
      </c>
      <c r="N299" s="29"/>
    </row>
    <row r="300" spans="1:14" x14ac:dyDescent="0.25">
      <c r="A300" s="88">
        <f t="shared" si="788"/>
        <v>271</v>
      </c>
      <c r="B300" s="1"/>
      <c r="C300" s="1"/>
      <c r="D300" s="2"/>
      <c r="E300" s="13">
        <f t="shared" ref="E300" si="1008">IF($C$8="25 or less",IF(D300&lt;11,0,IF(AND(D300&gt;=11,D300&lt;=11.81),D300+1,IF(AND(D300&gt;=11.82,D300&lt;=12.8),12.81,0))),IF($C$8="26 or more",IF(D300&lt;12,0,IF(AND(D300&gt;=12,D300&lt;=12.81),D300+1,IF(AND(D300&gt;=12.82,D300&lt;=13.8),13.81,0))),0))</f>
        <v>0</v>
      </c>
      <c r="F300" s="14">
        <f t="shared" ref="F300" si="1009">IF(E300-D300&gt;0,E300-D300,0)</f>
        <v>0</v>
      </c>
      <c r="G300" s="14">
        <f t="shared" ref="G300" si="1010">F300*0.062</f>
        <v>0</v>
      </c>
      <c r="H300" s="14">
        <f t="shared" ref="H300" si="1011">F300*0.0145</f>
        <v>0</v>
      </c>
      <c r="I300" s="7"/>
      <c r="J300" s="11"/>
      <c r="K300" s="14">
        <f t="shared" ref="K300" si="1012">ROUND((SUM(F300+G300+H300)+(F300*I300)+(F300*J300)),2)</f>
        <v>0</v>
      </c>
      <c r="L300" s="9"/>
      <c r="M300" s="14">
        <f t="shared" ref="M300" si="1013">SUM(K300*L300)</f>
        <v>0</v>
      </c>
      <c r="N300" s="29"/>
    </row>
    <row r="301" spans="1:14" x14ac:dyDescent="0.25">
      <c r="A301" s="88">
        <f t="shared" si="788"/>
        <v>272</v>
      </c>
      <c r="B301" s="1"/>
      <c r="C301" s="1"/>
      <c r="D301" s="2"/>
      <c r="E301" s="13">
        <f t="shared" ref="E301" si="1014">IF($C$8="25 or less",IF(D301&lt;11,0,IF(AND(D301&gt;=11,D301&lt;=11.81),D301+1,IF(AND(D301&gt;=11.82,D301&lt;=12.8),12.81,0))),IF($C$8="26 or more",IF(D301&lt;12,0,IF(AND(D301&gt;=12,D301&lt;=12.81),D301+1,IF(AND(D301&gt;=12.82,D301&lt;=13.8),13.81,0))),0))</f>
        <v>0</v>
      </c>
      <c r="F301" s="14">
        <f t="shared" si="825"/>
        <v>0</v>
      </c>
      <c r="G301" s="14">
        <f t="shared" si="826"/>
        <v>0</v>
      </c>
      <c r="H301" s="14">
        <f t="shared" si="827"/>
        <v>0</v>
      </c>
      <c r="I301" s="7"/>
      <c r="J301" s="11"/>
      <c r="K301" s="14">
        <f t="shared" ref="K301" si="1015">ROUND((SUM(F301+G301+H301)+(F301*I301)+(F301*J301)),2)</f>
        <v>0</v>
      </c>
      <c r="L301" s="9"/>
      <c r="M301" s="14">
        <f t="shared" ref="M301" si="1016">SUM(K301*L301)</f>
        <v>0</v>
      </c>
      <c r="N301" s="29"/>
    </row>
    <row r="302" spans="1:14" x14ac:dyDescent="0.25">
      <c r="A302" s="88">
        <f t="shared" si="788"/>
        <v>273</v>
      </c>
      <c r="B302" s="1"/>
      <c r="C302" s="1"/>
      <c r="D302" s="2"/>
      <c r="E302" s="13">
        <f t="shared" ref="E302" si="1017">IF($C$8="25 or less",IF(D302&lt;11,0,IF(AND(D302&gt;=11,D302&lt;=11.81),D302+1,IF(AND(D302&gt;=11.82,D302&lt;=12.8),12.81,0))),IF($C$8="26 or more",IF(D302&lt;12,0,IF(AND(D302&gt;=12,D302&lt;=12.81),D302+1,IF(AND(D302&gt;=12.82,D302&lt;=13.8),13.81,0))),0))</f>
        <v>0</v>
      </c>
      <c r="F302" s="14">
        <f t="shared" ref="F302" si="1018">IF(E302-D302&gt;0,E302-D302,0)</f>
        <v>0</v>
      </c>
      <c r="G302" s="14">
        <f t="shared" ref="G302" si="1019">F302*0.062</f>
        <v>0</v>
      </c>
      <c r="H302" s="14">
        <f t="shared" ref="H302" si="1020">F302*0.0145</f>
        <v>0</v>
      </c>
      <c r="I302" s="7"/>
      <c r="J302" s="11"/>
      <c r="K302" s="14">
        <f t="shared" ref="K302" si="1021">ROUND((SUM(F302+G302+H302)+(F302*I302)+(F302*J302)),2)</f>
        <v>0</v>
      </c>
      <c r="L302" s="9"/>
      <c r="M302" s="14">
        <f t="shared" ref="M302" si="1022">SUM(K302*L302)</f>
        <v>0</v>
      </c>
      <c r="N302" s="29"/>
    </row>
    <row r="303" spans="1:14" x14ac:dyDescent="0.25">
      <c r="A303" s="88">
        <f t="shared" si="788"/>
        <v>274</v>
      </c>
      <c r="B303" s="1"/>
      <c r="C303" s="1"/>
      <c r="D303" s="2"/>
      <c r="E303" s="13">
        <f t="shared" ref="E303" si="1023">IF($C$8="25 or less",IF(D303&lt;11,0,IF(AND(D303&gt;=11,D303&lt;=11.81),D303+1,IF(AND(D303&gt;=11.82,D303&lt;=12.8),12.81,0))),IF($C$8="26 or more",IF(D303&lt;12,0,IF(AND(D303&gt;=12,D303&lt;=12.81),D303+1,IF(AND(D303&gt;=12.82,D303&lt;=13.8),13.81,0))),0))</f>
        <v>0</v>
      </c>
      <c r="F303" s="14">
        <f t="shared" si="825"/>
        <v>0</v>
      </c>
      <c r="G303" s="14">
        <f t="shared" si="826"/>
        <v>0</v>
      </c>
      <c r="H303" s="14">
        <f t="shared" si="827"/>
        <v>0</v>
      </c>
      <c r="I303" s="7"/>
      <c r="J303" s="11"/>
      <c r="K303" s="14">
        <f t="shared" ref="K303" si="1024">ROUND((SUM(F303+G303+H303)+(F303*I303)+(F303*J303)),2)</f>
        <v>0</v>
      </c>
      <c r="L303" s="9"/>
      <c r="M303" s="14">
        <f t="shared" ref="M303" si="1025">SUM(K303*L303)</f>
        <v>0</v>
      </c>
      <c r="N303" s="29"/>
    </row>
    <row r="304" spans="1:14" x14ac:dyDescent="0.25">
      <c r="A304" s="88">
        <f t="shared" si="788"/>
        <v>275</v>
      </c>
      <c r="B304" s="1"/>
      <c r="C304" s="1"/>
      <c r="D304" s="2"/>
      <c r="E304" s="13">
        <f t="shared" ref="E304" si="1026">IF($C$8="25 or less",IF(D304&lt;11,0,IF(AND(D304&gt;=11,D304&lt;=11.81),D304+1,IF(AND(D304&gt;=11.82,D304&lt;=12.8),12.81,0))),IF($C$8="26 or more",IF(D304&lt;12,0,IF(AND(D304&gt;=12,D304&lt;=12.81),D304+1,IF(AND(D304&gt;=12.82,D304&lt;=13.8),13.81,0))),0))</f>
        <v>0</v>
      </c>
      <c r="F304" s="14">
        <f t="shared" ref="F304" si="1027">IF(E304-D304&gt;0,E304-D304,0)</f>
        <v>0</v>
      </c>
      <c r="G304" s="14">
        <f t="shared" ref="G304" si="1028">F304*0.062</f>
        <v>0</v>
      </c>
      <c r="H304" s="14">
        <f t="shared" ref="H304" si="1029">F304*0.0145</f>
        <v>0</v>
      </c>
      <c r="I304" s="7"/>
      <c r="J304" s="11"/>
      <c r="K304" s="14">
        <f t="shared" ref="K304" si="1030">ROUND((SUM(F304+G304+H304)+(F304*I304)+(F304*J304)),2)</f>
        <v>0</v>
      </c>
      <c r="L304" s="9"/>
      <c r="M304" s="14">
        <f t="shared" ref="M304" si="1031">SUM(K304*L304)</f>
        <v>0</v>
      </c>
      <c r="N304" s="29"/>
    </row>
    <row r="305" spans="1:14" x14ac:dyDescent="0.25">
      <c r="A305" s="88">
        <f t="shared" si="788"/>
        <v>276</v>
      </c>
      <c r="B305" s="1"/>
      <c r="C305" s="1"/>
      <c r="D305" s="2"/>
      <c r="E305" s="13">
        <f t="shared" ref="E305" si="1032">IF($C$8="25 or less",IF(D305&lt;11,0,IF(AND(D305&gt;=11,D305&lt;=11.81),D305+1,IF(AND(D305&gt;=11.82,D305&lt;=12.8),12.81,0))),IF($C$8="26 or more",IF(D305&lt;12,0,IF(AND(D305&gt;=12,D305&lt;=12.81),D305+1,IF(AND(D305&gt;=12.82,D305&lt;=13.8),13.81,0))),0))</f>
        <v>0</v>
      </c>
      <c r="F305" s="14">
        <f t="shared" si="825"/>
        <v>0</v>
      </c>
      <c r="G305" s="14">
        <f t="shared" si="826"/>
        <v>0</v>
      </c>
      <c r="H305" s="14">
        <f t="shared" si="827"/>
        <v>0</v>
      </c>
      <c r="I305" s="7"/>
      <c r="J305" s="11"/>
      <c r="K305" s="14">
        <f t="shared" ref="K305" si="1033">ROUND((SUM(F305+G305+H305)+(F305*I305)+(F305*J305)),2)</f>
        <v>0</v>
      </c>
      <c r="L305" s="9"/>
      <c r="M305" s="14">
        <f t="shared" ref="M305" si="1034">SUM(K305*L305)</f>
        <v>0</v>
      </c>
      <c r="N305" s="29"/>
    </row>
    <row r="306" spans="1:14" x14ac:dyDescent="0.25">
      <c r="A306" s="88">
        <f t="shared" si="788"/>
        <v>277</v>
      </c>
      <c r="B306" s="1"/>
      <c r="C306" s="1"/>
      <c r="D306" s="2"/>
      <c r="E306" s="13">
        <f t="shared" ref="E306" si="1035">IF($C$8="25 or less",IF(D306&lt;11,0,IF(AND(D306&gt;=11,D306&lt;=11.81),D306+1,IF(AND(D306&gt;=11.82,D306&lt;=12.8),12.81,0))),IF($C$8="26 or more",IF(D306&lt;12,0,IF(AND(D306&gt;=12,D306&lt;=12.81),D306+1,IF(AND(D306&gt;=12.82,D306&lt;=13.8),13.81,0))),0))</f>
        <v>0</v>
      </c>
      <c r="F306" s="14">
        <f t="shared" ref="F306" si="1036">IF(E306-D306&gt;0,E306-D306,0)</f>
        <v>0</v>
      </c>
      <c r="G306" s="14">
        <f t="shared" ref="G306" si="1037">F306*0.062</f>
        <v>0</v>
      </c>
      <c r="H306" s="14">
        <f t="shared" ref="H306" si="1038">F306*0.0145</f>
        <v>0</v>
      </c>
      <c r="I306" s="7"/>
      <c r="J306" s="11"/>
      <c r="K306" s="14">
        <f t="shared" ref="K306" si="1039">ROUND((SUM(F306+G306+H306)+(F306*I306)+(F306*J306)),2)</f>
        <v>0</v>
      </c>
      <c r="L306" s="9"/>
      <c r="M306" s="14">
        <f t="shared" ref="M306" si="1040">SUM(K306*L306)</f>
        <v>0</v>
      </c>
      <c r="N306" s="29"/>
    </row>
    <row r="307" spans="1:14" x14ac:dyDescent="0.25">
      <c r="A307" s="88">
        <f t="shared" si="788"/>
        <v>278</v>
      </c>
      <c r="B307" s="1"/>
      <c r="C307" s="1"/>
      <c r="D307" s="2"/>
      <c r="E307" s="13">
        <f t="shared" ref="E307" si="1041">IF($C$8="25 or less",IF(D307&lt;11,0,IF(AND(D307&gt;=11,D307&lt;=11.81),D307+1,IF(AND(D307&gt;=11.82,D307&lt;=12.8),12.81,0))),IF($C$8="26 or more",IF(D307&lt;12,0,IF(AND(D307&gt;=12,D307&lt;=12.81),D307+1,IF(AND(D307&gt;=12.82,D307&lt;=13.8),13.81,0))),0))</f>
        <v>0</v>
      </c>
      <c r="F307" s="14">
        <f t="shared" si="825"/>
        <v>0</v>
      </c>
      <c r="G307" s="14">
        <f t="shared" si="826"/>
        <v>0</v>
      </c>
      <c r="H307" s="14">
        <f t="shared" si="827"/>
        <v>0</v>
      </c>
      <c r="I307" s="7"/>
      <c r="J307" s="11"/>
      <c r="K307" s="14">
        <f t="shared" ref="K307" si="1042">ROUND((SUM(F307+G307+H307)+(F307*I307)+(F307*J307)),2)</f>
        <v>0</v>
      </c>
      <c r="L307" s="9"/>
      <c r="M307" s="14">
        <f t="shared" ref="M307" si="1043">SUM(K307*L307)</f>
        <v>0</v>
      </c>
      <c r="N307" s="29"/>
    </row>
    <row r="308" spans="1:14" x14ac:dyDescent="0.25">
      <c r="A308" s="88">
        <f t="shared" si="788"/>
        <v>279</v>
      </c>
      <c r="B308" s="1"/>
      <c r="C308" s="1"/>
      <c r="D308" s="2"/>
      <c r="E308" s="13">
        <f t="shared" ref="E308" si="1044">IF($C$8="25 or less",IF(D308&lt;11,0,IF(AND(D308&gt;=11,D308&lt;=11.81),D308+1,IF(AND(D308&gt;=11.82,D308&lt;=12.8),12.81,0))),IF($C$8="26 or more",IF(D308&lt;12,0,IF(AND(D308&gt;=12,D308&lt;=12.81),D308+1,IF(AND(D308&gt;=12.82,D308&lt;=13.8),13.81,0))),0))</f>
        <v>0</v>
      </c>
      <c r="F308" s="14">
        <f t="shared" ref="F308" si="1045">IF(E308-D308&gt;0,E308-D308,0)</f>
        <v>0</v>
      </c>
      <c r="G308" s="14">
        <f t="shared" ref="G308" si="1046">F308*0.062</f>
        <v>0</v>
      </c>
      <c r="H308" s="14">
        <f t="shared" ref="H308" si="1047">F308*0.0145</f>
        <v>0</v>
      </c>
      <c r="I308" s="7"/>
      <c r="J308" s="11"/>
      <c r="K308" s="14">
        <f t="shared" ref="K308" si="1048">ROUND((SUM(F308+G308+H308)+(F308*I308)+(F308*J308)),2)</f>
        <v>0</v>
      </c>
      <c r="L308" s="9"/>
      <c r="M308" s="14">
        <f t="shared" ref="M308" si="1049">SUM(K308*L308)</f>
        <v>0</v>
      </c>
      <c r="N308" s="29"/>
    </row>
    <row r="309" spans="1:14" x14ac:dyDescent="0.25">
      <c r="A309" s="88">
        <f t="shared" si="788"/>
        <v>280</v>
      </c>
      <c r="B309" s="1"/>
      <c r="C309" s="1"/>
      <c r="D309" s="2"/>
      <c r="E309" s="13">
        <f t="shared" ref="E309" si="1050">IF($C$8="25 or less",IF(D309&lt;11,0,IF(AND(D309&gt;=11,D309&lt;=11.81),D309+1,IF(AND(D309&gt;=11.82,D309&lt;=12.8),12.81,0))),IF($C$8="26 or more",IF(D309&lt;12,0,IF(AND(D309&gt;=12,D309&lt;=12.81),D309+1,IF(AND(D309&gt;=12.82,D309&lt;=13.8),13.81,0))),0))</f>
        <v>0</v>
      </c>
      <c r="F309" s="14">
        <f t="shared" si="825"/>
        <v>0</v>
      </c>
      <c r="G309" s="14">
        <f t="shared" si="826"/>
        <v>0</v>
      </c>
      <c r="H309" s="14">
        <f t="shared" si="827"/>
        <v>0</v>
      </c>
      <c r="I309" s="7"/>
      <c r="J309" s="11"/>
      <c r="K309" s="14">
        <f t="shared" ref="K309" si="1051">ROUND((SUM(F309+G309+H309)+(F309*I309)+(F309*J309)),2)</f>
        <v>0</v>
      </c>
      <c r="L309" s="9"/>
      <c r="M309" s="14">
        <f t="shared" ref="M309" si="1052">SUM(K309*L309)</f>
        <v>0</v>
      </c>
      <c r="N309" s="29"/>
    </row>
    <row r="310" spans="1:14" x14ac:dyDescent="0.25">
      <c r="A310" s="88">
        <f t="shared" si="788"/>
        <v>281</v>
      </c>
      <c r="B310" s="1"/>
      <c r="C310" s="1"/>
      <c r="D310" s="2"/>
      <c r="E310" s="13">
        <f t="shared" ref="E310" si="1053">IF($C$8="25 or less",IF(D310&lt;11,0,IF(AND(D310&gt;=11,D310&lt;=11.81),D310+1,IF(AND(D310&gt;=11.82,D310&lt;=12.8),12.81,0))),IF($C$8="26 or more",IF(D310&lt;12,0,IF(AND(D310&gt;=12,D310&lt;=12.81),D310+1,IF(AND(D310&gt;=12.82,D310&lt;=13.8),13.81,0))),0))</f>
        <v>0</v>
      </c>
      <c r="F310" s="14">
        <f t="shared" ref="F310" si="1054">IF(E310-D310&gt;0,E310-D310,0)</f>
        <v>0</v>
      </c>
      <c r="G310" s="14">
        <f t="shared" ref="G310" si="1055">F310*0.062</f>
        <v>0</v>
      </c>
      <c r="H310" s="14">
        <f t="shared" ref="H310" si="1056">F310*0.0145</f>
        <v>0</v>
      </c>
      <c r="I310" s="7"/>
      <c r="J310" s="11"/>
      <c r="K310" s="14">
        <f t="shared" ref="K310" si="1057">ROUND((SUM(F310+G310+H310)+(F310*I310)+(F310*J310)),2)</f>
        <v>0</v>
      </c>
      <c r="L310" s="9"/>
      <c r="M310" s="14">
        <f t="shared" ref="M310" si="1058">SUM(K310*L310)</f>
        <v>0</v>
      </c>
      <c r="N310" s="29"/>
    </row>
    <row r="311" spans="1:14" x14ac:dyDescent="0.25">
      <c r="A311" s="88">
        <f t="shared" si="788"/>
        <v>282</v>
      </c>
      <c r="B311" s="1"/>
      <c r="C311" s="1"/>
      <c r="D311" s="2"/>
      <c r="E311" s="13">
        <f t="shared" ref="E311" si="1059">IF($C$8="25 or less",IF(D311&lt;11,0,IF(AND(D311&gt;=11,D311&lt;=11.81),D311+1,IF(AND(D311&gt;=11.82,D311&lt;=12.8),12.81,0))),IF($C$8="26 or more",IF(D311&lt;12,0,IF(AND(D311&gt;=12,D311&lt;=12.81),D311+1,IF(AND(D311&gt;=12.82,D311&lt;=13.8),13.81,0))),0))</f>
        <v>0</v>
      </c>
      <c r="F311" s="14">
        <f t="shared" si="825"/>
        <v>0</v>
      </c>
      <c r="G311" s="14">
        <f t="shared" si="826"/>
        <v>0</v>
      </c>
      <c r="H311" s="14">
        <f t="shared" si="827"/>
        <v>0</v>
      </c>
      <c r="I311" s="7"/>
      <c r="J311" s="11"/>
      <c r="K311" s="14">
        <f t="shared" ref="K311" si="1060">ROUND((SUM(F311+G311+H311)+(F311*I311)+(F311*J311)),2)</f>
        <v>0</v>
      </c>
      <c r="L311" s="9"/>
      <c r="M311" s="14">
        <f t="shared" ref="M311" si="1061">SUM(K311*L311)</f>
        <v>0</v>
      </c>
      <c r="N311" s="29"/>
    </row>
    <row r="312" spans="1:14" x14ac:dyDescent="0.25">
      <c r="A312" s="88">
        <f t="shared" si="788"/>
        <v>283</v>
      </c>
      <c r="B312" s="1"/>
      <c r="C312" s="1"/>
      <c r="D312" s="2"/>
      <c r="E312" s="13">
        <f t="shared" ref="E312" si="1062">IF($C$8="25 or less",IF(D312&lt;11,0,IF(AND(D312&gt;=11,D312&lt;=11.81),D312+1,IF(AND(D312&gt;=11.82,D312&lt;=12.8),12.81,0))),IF($C$8="26 or more",IF(D312&lt;12,0,IF(AND(D312&gt;=12,D312&lt;=12.81),D312+1,IF(AND(D312&gt;=12.82,D312&lt;=13.8),13.81,0))),0))</f>
        <v>0</v>
      </c>
      <c r="F312" s="14">
        <f t="shared" ref="F312" si="1063">IF(E312-D312&gt;0,E312-D312,0)</f>
        <v>0</v>
      </c>
      <c r="G312" s="14">
        <f t="shared" ref="G312" si="1064">F312*0.062</f>
        <v>0</v>
      </c>
      <c r="H312" s="14">
        <f t="shared" ref="H312" si="1065">F312*0.0145</f>
        <v>0</v>
      </c>
      <c r="I312" s="7"/>
      <c r="J312" s="11"/>
      <c r="K312" s="14">
        <f t="shared" ref="K312" si="1066">ROUND((SUM(F312+G312+H312)+(F312*I312)+(F312*J312)),2)</f>
        <v>0</v>
      </c>
      <c r="L312" s="9"/>
      <c r="M312" s="14">
        <f t="shared" ref="M312" si="1067">SUM(K312*L312)</f>
        <v>0</v>
      </c>
      <c r="N312" s="29"/>
    </row>
    <row r="313" spans="1:14" x14ac:dyDescent="0.25">
      <c r="A313" s="88">
        <f t="shared" si="788"/>
        <v>284</v>
      </c>
      <c r="B313" s="1"/>
      <c r="C313" s="1"/>
      <c r="D313" s="2"/>
      <c r="E313" s="13">
        <f t="shared" ref="E313" si="1068">IF($C$8="25 or less",IF(D313&lt;11,0,IF(AND(D313&gt;=11,D313&lt;=11.81),D313+1,IF(AND(D313&gt;=11.82,D313&lt;=12.8),12.81,0))),IF($C$8="26 or more",IF(D313&lt;12,0,IF(AND(D313&gt;=12,D313&lt;=12.81),D313+1,IF(AND(D313&gt;=12.82,D313&lt;=13.8),13.81,0))),0))</f>
        <v>0</v>
      </c>
      <c r="F313" s="14">
        <f t="shared" si="825"/>
        <v>0</v>
      </c>
      <c r="G313" s="14">
        <f t="shared" si="826"/>
        <v>0</v>
      </c>
      <c r="H313" s="14">
        <f t="shared" si="827"/>
        <v>0</v>
      </c>
      <c r="I313" s="7"/>
      <c r="J313" s="11"/>
      <c r="K313" s="14">
        <f t="shared" ref="K313" si="1069">ROUND((SUM(F313+G313+H313)+(F313*I313)+(F313*J313)),2)</f>
        <v>0</v>
      </c>
      <c r="L313" s="9"/>
      <c r="M313" s="14">
        <f t="shared" ref="M313" si="1070">SUM(K313*L313)</f>
        <v>0</v>
      </c>
      <c r="N313" s="29"/>
    </row>
    <row r="314" spans="1:14" x14ac:dyDescent="0.25">
      <c r="A314" s="88">
        <f t="shared" si="788"/>
        <v>285</v>
      </c>
      <c r="B314" s="1"/>
      <c r="C314" s="1"/>
      <c r="D314" s="2"/>
      <c r="E314" s="13">
        <f t="shared" ref="E314" si="1071">IF($C$8="25 or less",IF(D314&lt;11,0,IF(AND(D314&gt;=11,D314&lt;=11.81),D314+1,IF(AND(D314&gt;=11.82,D314&lt;=12.8),12.81,0))),IF($C$8="26 or more",IF(D314&lt;12,0,IF(AND(D314&gt;=12,D314&lt;=12.81),D314+1,IF(AND(D314&gt;=12.82,D314&lt;=13.8),13.81,0))),0))</f>
        <v>0</v>
      </c>
      <c r="F314" s="14">
        <f t="shared" ref="F314" si="1072">IF(E314-D314&gt;0,E314-D314,0)</f>
        <v>0</v>
      </c>
      <c r="G314" s="14">
        <f t="shared" ref="G314" si="1073">F314*0.062</f>
        <v>0</v>
      </c>
      <c r="H314" s="14">
        <f t="shared" ref="H314" si="1074">F314*0.0145</f>
        <v>0</v>
      </c>
      <c r="I314" s="7"/>
      <c r="J314" s="11"/>
      <c r="K314" s="14">
        <f t="shared" ref="K314" si="1075">ROUND((SUM(F314+G314+H314)+(F314*I314)+(F314*J314)),2)</f>
        <v>0</v>
      </c>
      <c r="L314" s="9"/>
      <c r="M314" s="14">
        <f t="shared" ref="M314" si="1076">SUM(K314*L314)</f>
        <v>0</v>
      </c>
      <c r="N314" s="29"/>
    </row>
    <row r="315" spans="1:14" x14ac:dyDescent="0.25">
      <c r="A315" s="88">
        <f t="shared" ref="A315:A378" si="1077">A314+1</f>
        <v>286</v>
      </c>
      <c r="B315" s="1"/>
      <c r="C315" s="1"/>
      <c r="D315" s="2"/>
      <c r="E315" s="13">
        <f t="shared" ref="E315" si="1078">IF($C$8="25 or less",IF(D315&lt;11,0,IF(AND(D315&gt;=11,D315&lt;=11.81),D315+1,IF(AND(D315&gt;=11.82,D315&lt;=12.8),12.81,0))),IF($C$8="26 or more",IF(D315&lt;12,0,IF(AND(D315&gt;=12,D315&lt;=12.81),D315+1,IF(AND(D315&gt;=12.82,D315&lt;=13.8),13.81,0))),0))</f>
        <v>0</v>
      </c>
      <c r="F315" s="14">
        <f t="shared" si="825"/>
        <v>0</v>
      </c>
      <c r="G315" s="14">
        <f t="shared" si="826"/>
        <v>0</v>
      </c>
      <c r="H315" s="14">
        <f t="shared" si="827"/>
        <v>0</v>
      </c>
      <c r="I315" s="7"/>
      <c r="J315" s="11"/>
      <c r="K315" s="14">
        <f t="shared" ref="K315" si="1079">ROUND((SUM(F315+G315+H315)+(F315*I315)+(F315*J315)),2)</f>
        <v>0</v>
      </c>
      <c r="L315" s="9"/>
      <c r="M315" s="14">
        <f t="shared" ref="M315" si="1080">SUM(K315*L315)</f>
        <v>0</v>
      </c>
      <c r="N315" s="29"/>
    </row>
    <row r="316" spans="1:14" x14ac:dyDescent="0.25">
      <c r="A316" s="88">
        <f t="shared" si="1077"/>
        <v>287</v>
      </c>
      <c r="B316" s="1"/>
      <c r="C316" s="1"/>
      <c r="D316" s="2"/>
      <c r="E316" s="13">
        <f t="shared" ref="E316" si="1081">IF($C$8="25 or less",IF(D316&lt;11,0,IF(AND(D316&gt;=11,D316&lt;=11.81),D316+1,IF(AND(D316&gt;=11.82,D316&lt;=12.8),12.81,0))),IF($C$8="26 or more",IF(D316&lt;12,0,IF(AND(D316&gt;=12,D316&lt;=12.81),D316+1,IF(AND(D316&gt;=12.82,D316&lt;=13.8),13.81,0))),0))</f>
        <v>0</v>
      </c>
      <c r="F316" s="14">
        <f t="shared" ref="F316" si="1082">IF(E316-D316&gt;0,E316-D316,0)</f>
        <v>0</v>
      </c>
      <c r="G316" s="14">
        <f t="shared" ref="G316" si="1083">F316*0.062</f>
        <v>0</v>
      </c>
      <c r="H316" s="14">
        <f t="shared" ref="H316" si="1084">F316*0.0145</f>
        <v>0</v>
      </c>
      <c r="I316" s="7"/>
      <c r="J316" s="11"/>
      <c r="K316" s="14">
        <f t="shared" ref="K316" si="1085">ROUND((SUM(F316+G316+H316)+(F316*I316)+(F316*J316)),2)</f>
        <v>0</v>
      </c>
      <c r="L316" s="9"/>
      <c r="M316" s="14">
        <f t="shared" ref="M316" si="1086">SUM(K316*L316)</f>
        <v>0</v>
      </c>
      <c r="N316" s="29"/>
    </row>
    <row r="317" spans="1:14" x14ac:dyDescent="0.25">
      <c r="A317" s="88">
        <f t="shared" si="1077"/>
        <v>288</v>
      </c>
      <c r="B317" s="1"/>
      <c r="C317" s="1"/>
      <c r="D317" s="2"/>
      <c r="E317" s="13">
        <f t="shared" ref="E317" si="1087">IF($C$8="25 or less",IF(D317&lt;11,0,IF(AND(D317&gt;=11,D317&lt;=11.81),D317+1,IF(AND(D317&gt;=11.82,D317&lt;=12.8),12.81,0))),IF($C$8="26 or more",IF(D317&lt;12,0,IF(AND(D317&gt;=12,D317&lt;=12.81),D317+1,IF(AND(D317&gt;=12.82,D317&lt;=13.8),13.81,0))),0))</f>
        <v>0</v>
      </c>
      <c r="F317" s="14">
        <f t="shared" si="825"/>
        <v>0</v>
      </c>
      <c r="G317" s="14">
        <f t="shared" si="826"/>
        <v>0</v>
      </c>
      <c r="H317" s="14">
        <f t="shared" si="827"/>
        <v>0</v>
      </c>
      <c r="I317" s="7"/>
      <c r="J317" s="11"/>
      <c r="K317" s="14">
        <f t="shared" ref="K317" si="1088">ROUND((SUM(F317+G317+H317)+(F317*I317)+(F317*J317)),2)</f>
        <v>0</v>
      </c>
      <c r="L317" s="9"/>
      <c r="M317" s="14">
        <f t="shared" ref="M317" si="1089">SUM(K317*L317)</f>
        <v>0</v>
      </c>
      <c r="N317" s="29"/>
    </row>
    <row r="318" spans="1:14" x14ac:dyDescent="0.25">
      <c r="A318" s="88">
        <f t="shared" si="1077"/>
        <v>289</v>
      </c>
      <c r="B318" s="1"/>
      <c r="C318" s="1"/>
      <c r="D318" s="2"/>
      <c r="E318" s="13">
        <f t="shared" ref="E318" si="1090">IF($C$8="25 or less",IF(D318&lt;11,0,IF(AND(D318&gt;=11,D318&lt;=11.81),D318+1,IF(AND(D318&gt;=11.82,D318&lt;=12.8),12.81,0))),IF($C$8="26 or more",IF(D318&lt;12,0,IF(AND(D318&gt;=12,D318&lt;=12.81),D318+1,IF(AND(D318&gt;=12.82,D318&lt;=13.8),13.81,0))),0))</f>
        <v>0</v>
      </c>
      <c r="F318" s="14">
        <f t="shared" ref="F318" si="1091">IF(E318-D318&gt;0,E318-D318,0)</f>
        <v>0</v>
      </c>
      <c r="G318" s="14">
        <f t="shared" ref="G318" si="1092">F318*0.062</f>
        <v>0</v>
      </c>
      <c r="H318" s="14">
        <f t="shared" ref="H318" si="1093">F318*0.0145</f>
        <v>0</v>
      </c>
      <c r="I318" s="7"/>
      <c r="J318" s="11"/>
      <c r="K318" s="14">
        <f t="shared" ref="K318" si="1094">ROUND((SUM(F318+G318+H318)+(F318*I318)+(F318*J318)),2)</f>
        <v>0</v>
      </c>
      <c r="L318" s="9"/>
      <c r="M318" s="14">
        <f t="shared" ref="M318" si="1095">SUM(K318*L318)</f>
        <v>0</v>
      </c>
      <c r="N318" s="29"/>
    </row>
    <row r="319" spans="1:14" x14ac:dyDescent="0.25">
      <c r="A319" s="88">
        <f t="shared" si="1077"/>
        <v>290</v>
      </c>
      <c r="B319" s="1"/>
      <c r="C319" s="1"/>
      <c r="D319" s="2"/>
      <c r="E319" s="13">
        <f t="shared" ref="E319" si="1096">IF($C$8="25 or less",IF(D319&lt;11,0,IF(AND(D319&gt;=11,D319&lt;=11.81),D319+1,IF(AND(D319&gt;=11.82,D319&lt;=12.8),12.81,0))),IF($C$8="26 or more",IF(D319&lt;12,0,IF(AND(D319&gt;=12,D319&lt;=12.81),D319+1,IF(AND(D319&gt;=12.82,D319&lt;=13.8),13.81,0))),0))</f>
        <v>0</v>
      </c>
      <c r="F319" s="14">
        <f t="shared" si="825"/>
        <v>0</v>
      </c>
      <c r="G319" s="14">
        <f t="shared" si="826"/>
        <v>0</v>
      </c>
      <c r="H319" s="14">
        <f t="shared" si="827"/>
        <v>0</v>
      </c>
      <c r="I319" s="7"/>
      <c r="J319" s="11"/>
      <c r="K319" s="14">
        <f t="shared" ref="K319" si="1097">ROUND((SUM(F319+G319+H319)+(F319*I319)+(F319*J319)),2)</f>
        <v>0</v>
      </c>
      <c r="L319" s="9"/>
      <c r="M319" s="14">
        <f t="shared" ref="M319" si="1098">SUM(K319*L319)</f>
        <v>0</v>
      </c>
      <c r="N319" s="29"/>
    </row>
    <row r="320" spans="1:14" x14ac:dyDescent="0.25">
      <c r="A320" s="88">
        <f t="shared" si="1077"/>
        <v>291</v>
      </c>
      <c r="B320" s="1"/>
      <c r="C320" s="1"/>
      <c r="D320" s="2"/>
      <c r="E320" s="13">
        <f t="shared" ref="E320" si="1099">IF($C$8="25 or less",IF(D320&lt;11,0,IF(AND(D320&gt;=11,D320&lt;=11.81),D320+1,IF(AND(D320&gt;=11.82,D320&lt;=12.8),12.81,0))),IF($C$8="26 or more",IF(D320&lt;12,0,IF(AND(D320&gt;=12,D320&lt;=12.81),D320+1,IF(AND(D320&gt;=12.82,D320&lt;=13.8),13.81,0))),0))</f>
        <v>0</v>
      </c>
      <c r="F320" s="14">
        <f t="shared" ref="F320" si="1100">IF(E320-D320&gt;0,E320-D320,0)</f>
        <v>0</v>
      </c>
      <c r="G320" s="14">
        <f t="shared" ref="G320" si="1101">F320*0.062</f>
        <v>0</v>
      </c>
      <c r="H320" s="14">
        <f t="shared" ref="H320" si="1102">F320*0.0145</f>
        <v>0</v>
      </c>
      <c r="I320" s="7"/>
      <c r="J320" s="11"/>
      <c r="K320" s="14">
        <f t="shared" ref="K320" si="1103">ROUND((SUM(F320+G320+H320)+(F320*I320)+(F320*J320)),2)</f>
        <v>0</v>
      </c>
      <c r="L320" s="9"/>
      <c r="M320" s="14">
        <f t="shared" ref="M320" si="1104">SUM(K320*L320)</f>
        <v>0</v>
      </c>
      <c r="N320" s="29"/>
    </row>
    <row r="321" spans="1:14" x14ac:dyDescent="0.25">
      <c r="A321" s="88">
        <f t="shared" si="1077"/>
        <v>292</v>
      </c>
      <c r="B321" s="1"/>
      <c r="C321" s="1"/>
      <c r="D321" s="2"/>
      <c r="E321" s="13">
        <f t="shared" ref="E321" si="1105">IF($C$8="25 or less",IF(D321&lt;11,0,IF(AND(D321&gt;=11,D321&lt;=11.81),D321+1,IF(AND(D321&gt;=11.82,D321&lt;=12.8),12.81,0))),IF($C$8="26 or more",IF(D321&lt;12,0,IF(AND(D321&gt;=12,D321&lt;=12.81),D321+1,IF(AND(D321&gt;=12.82,D321&lt;=13.8),13.81,0))),0))</f>
        <v>0</v>
      </c>
      <c r="F321" s="14">
        <f t="shared" si="825"/>
        <v>0</v>
      </c>
      <c r="G321" s="14">
        <f t="shared" si="826"/>
        <v>0</v>
      </c>
      <c r="H321" s="14">
        <f t="shared" si="827"/>
        <v>0</v>
      </c>
      <c r="I321" s="7"/>
      <c r="J321" s="11"/>
      <c r="K321" s="14">
        <f t="shared" ref="K321" si="1106">ROUND((SUM(F321+G321+H321)+(F321*I321)+(F321*J321)),2)</f>
        <v>0</v>
      </c>
      <c r="L321" s="9"/>
      <c r="M321" s="14">
        <f t="shared" ref="M321" si="1107">SUM(K321*L321)</f>
        <v>0</v>
      </c>
      <c r="N321" s="29"/>
    </row>
    <row r="322" spans="1:14" x14ac:dyDescent="0.25">
      <c r="A322" s="88">
        <f t="shared" si="1077"/>
        <v>293</v>
      </c>
      <c r="B322" s="1"/>
      <c r="C322" s="1"/>
      <c r="D322" s="2"/>
      <c r="E322" s="13">
        <f t="shared" ref="E322" si="1108">IF($C$8="25 or less",IF(D322&lt;11,0,IF(AND(D322&gt;=11,D322&lt;=11.81),D322+1,IF(AND(D322&gt;=11.82,D322&lt;=12.8),12.81,0))),IF($C$8="26 or more",IF(D322&lt;12,0,IF(AND(D322&gt;=12,D322&lt;=12.81),D322+1,IF(AND(D322&gt;=12.82,D322&lt;=13.8),13.81,0))),0))</f>
        <v>0</v>
      </c>
      <c r="F322" s="14">
        <f t="shared" ref="F322" si="1109">IF(E322-D322&gt;0,E322-D322,0)</f>
        <v>0</v>
      </c>
      <c r="G322" s="14">
        <f t="shared" ref="G322" si="1110">F322*0.062</f>
        <v>0</v>
      </c>
      <c r="H322" s="14">
        <f t="shared" ref="H322" si="1111">F322*0.0145</f>
        <v>0</v>
      </c>
      <c r="I322" s="7"/>
      <c r="J322" s="11"/>
      <c r="K322" s="14">
        <f t="shared" ref="K322" si="1112">ROUND((SUM(F322+G322+H322)+(F322*I322)+(F322*J322)),2)</f>
        <v>0</v>
      </c>
      <c r="L322" s="9"/>
      <c r="M322" s="14">
        <f t="shared" ref="M322" si="1113">SUM(K322*L322)</f>
        <v>0</v>
      </c>
      <c r="N322" s="29"/>
    </row>
    <row r="323" spans="1:14" x14ac:dyDescent="0.25">
      <c r="A323" s="88">
        <f t="shared" si="1077"/>
        <v>294</v>
      </c>
      <c r="B323" s="1"/>
      <c r="C323" s="1"/>
      <c r="D323" s="2"/>
      <c r="E323" s="13">
        <f t="shared" ref="E323" si="1114">IF($C$8="25 or less",IF(D323&lt;11,0,IF(AND(D323&gt;=11,D323&lt;=11.81),D323+1,IF(AND(D323&gt;=11.82,D323&lt;=12.8),12.81,0))),IF($C$8="26 or more",IF(D323&lt;12,0,IF(AND(D323&gt;=12,D323&lt;=12.81),D323+1,IF(AND(D323&gt;=12.82,D323&lt;=13.8),13.81,0))),0))</f>
        <v>0</v>
      </c>
      <c r="F323" s="14">
        <f t="shared" si="825"/>
        <v>0</v>
      </c>
      <c r="G323" s="14">
        <f t="shared" si="826"/>
        <v>0</v>
      </c>
      <c r="H323" s="14">
        <f t="shared" si="827"/>
        <v>0</v>
      </c>
      <c r="I323" s="7"/>
      <c r="J323" s="11"/>
      <c r="K323" s="14">
        <f t="shared" ref="K323" si="1115">ROUND((SUM(F323+G323+H323)+(F323*I323)+(F323*J323)),2)</f>
        <v>0</v>
      </c>
      <c r="L323" s="9"/>
      <c r="M323" s="14">
        <f t="shared" ref="M323" si="1116">SUM(K323*L323)</f>
        <v>0</v>
      </c>
      <c r="N323" s="29"/>
    </row>
    <row r="324" spans="1:14" x14ac:dyDescent="0.25">
      <c r="A324" s="88">
        <f t="shared" si="1077"/>
        <v>295</v>
      </c>
      <c r="B324" s="1"/>
      <c r="C324" s="1"/>
      <c r="D324" s="2"/>
      <c r="E324" s="13">
        <f t="shared" ref="E324" si="1117">IF($C$8="25 or less",IF(D324&lt;11,0,IF(AND(D324&gt;=11,D324&lt;=11.81),D324+1,IF(AND(D324&gt;=11.82,D324&lt;=12.8),12.81,0))),IF($C$8="26 or more",IF(D324&lt;12,0,IF(AND(D324&gt;=12,D324&lt;=12.81),D324+1,IF(AND(D324&gt;=12.82,D324&lt;=13.8),13.81,0))),0))</f>
        <v>0</v>
      </c>
      <c r="F324" s="14">
        <f t="shared" ref="F324" si="1118">IF(E324-D324&gt;0,E324-D324,0)</f>
        <v>0</v>
      </c>
      <c r="G324" s="14">
        <f t="shared" ref="G324" si="1119">F324*0.062</f>
        <v>0</v>
      </c>
      <c r="H324" s="14">
        <f t="shared" ref="H324" si="1120">F324*0.0145</f>
        <v>0</v>
      </c>
      <c r="I324" s="7"/>
      <c r="J324" s="11"/>
      <c r="K324" s="14">
        <f t="shared" ref="K324" si="1121">ROUND((SUM(F324+G324+H324)+(F324*I324)+(F324*J324)),2)</f>
        <v>0</v>
      </c>
      <c r="L324" s="9"/>
      <c r="M324" s="14">
        <f t="shared" ref="M324" si="1122">SUM(K324*L324)</f>
        <v>0</v>
      </c>
      <c r="N324" s="29"/>
    </row>
    <row r="325" spans="1:14" x14ac:dyDescent="0.25">
      <c r="A325" s="88">
        <f t="shared" si="1077"/>
        <v>296</v>
      </c>
      <c r="B325" s="1"/>
      <c r="C325" s="1"/>
      <c r="D325" s="2"/>
      <c r="E325" s="13">
        <f t="shared" ref="E325" si="1123">IF($C$8="25 or less",IF(D325&lt;11,0,IF(AND(D325&gt;=11,D325&lt;=11.81),D325+1,IF(AND(D325&gt;=11.82,D325&lt;=12.8),12.81,0))),IF($C$8="26 or more",IF(D325&lt;12,0,IF(AND(D325&gt;=12,D325&lt;=12.81),D325+1,IF(AND(D325&gt;=12.82,D325&lt;=13.8),13.81,0))),0))</f>
        <v>0</v>
      </c>
      <c r="F325" s="14">
        <f t="shared" si="825"/>
        <v>0</v>
      </c>
      <c r="G325" s="14">
        <f t="shared" si="826"/>
        <v>0</v>
      </c>
      <c r="H325" s="14">
        <f t="shared" si="827"/>
        <v>0</v>
      </c>
      <c r="I325" s="7"/>
      <c r="J325" s="11"/>
      <c r="K325" s="14">
        <f t="shared" ref="K325" si="1124">ROUND((SUM(F325+G325+H325)+(F325*I325)+(F325*J325)),2)</f>
        <v>0</v>
      </c>
      <c r="L325" s="9"/>
      <c r="M325" s="14">
        <f t="shared" ref="M325" si="1125">SUM(K325*L325)</f>
        <v>0</v>
      </c>
      <c r="N325" s="29"/>
    </row>
    <row r="326" spans="1:14" x14ac:dyDescent="0.25">
      <c r="A326" s="88">
        <f t="shared" si="1077"/>
        <v>297</v>
      </c>
      <c r="B326" s="1"/>
      <c r="C326" s="1"/>
      <c r="D326" s="2"/>
      <c r="E326" s="13">
        <f t="shared" ref="E326" si="1126">IF($C$8="25 or less",IF(D326&lt;11,0,IF(AND(D326&gt;=11,D326&lt;=11.81),D326+1,IF(AND(D326&gt;=11.82,D326&lt;=12.8),12.81,0))),IF($C$8="26 or more",IF(D326&lt;12,0,IF(AND(D326&gt;=12,D326&lt;=12.81),D326+1,IF(AND(D326&gt;=12.82,D326&lt;=13.8),13.81,0))),0))</f>
        <v>0</v>
      </c>
      <c r="F326" s="14">
        <f t="shared" ref="F326" si="1127">IF(E326-D326&gt;0,E326-D326,0)</f>
        <v>0</v>
      </c>
      <c r="G326" s="14">
        <f t="shared" ref="G326" si="1128">F326*0.062</f>
        <v>0</v>
      </c>
      <c r="H326" s="14">
        <f t="shared" ref="H326" si="1129">F326*0.0145</f>
        <v>0</v>
      </c>
      <c r="I326" s="7"/>
      <c r="J326" s="11"/>
      <c r="K326" s="14">
        <f t="shared" ref="K326" si="1130">ROUND((SUM(F326+G326+H326)+(F326*I326)+(F326*J326)),2)</f>
        <v>0</v>
      </c>
      <c r="L326" s="9"/>
      <c r="M326" s="14">
        <f t="shared" ref="M326" si="1131">SUM(K326*L326)</f>
        <v>0</v>
      </c>
      <c r="N326" s="29"/>
    </row>
    <row r="327" spans="1:14" x14ac:dyDescent="0.25">
      <c r="A327" s="88">
        <f t="shared" si="1077"/>
        <v>298</v>
      </c>
      <c r="B327" s="1"/>
      <c r="C327" s="1"/>
      <c r="D327" s="2"/>
      <c r="E327" s="13">
        <f t="shared" ref="E327" si="1132">IF($C$8="25 or less",IF(D327&lt;11,0,IF(AND(D327&gt;=11,D327&lt;=11.81),D327+1,IF(AND(D327&gt;=11.82,D327&lt;=12.8),12.81,0))),IF($C$8="26 or more",IF(D327&lt;12,0,IF(AND(D327&gt;=12,D327&lt;=12.81),D327+1,IF(AND(D327&gt;=12.82,D327&lt;=13.8),13.81,0))),0))</f>
        <v>0</v>
      </c>
      <c r="F327" s="14">
        <f t="shared" si="825"/>
        <v>0</v>
      </c>
      <c r="G327" s="14">
        <f t="shared" si="826"/>
        <v>0</v>
      </c>
      <c r="H327" s="14">
        <f t="shared" si="827"/>
        <v>0</v>
      </c>
      <c r="I327" s="7"/>
      <c r="J327" s="11"/>
      <c r="K327" s="14">
        <f t="shared" ref="K327" si="1133">ROUND((SUM(F327+G327+H327)+(F327*I327)+(F327*J327)),2)</f>
        <v>0</v>
      </c>
      <c r="L327" s="9"/>
      <c r="M327" s="14">
        <f t="shared" ref="M327" si="1134">SUM(K327*L327)</f>
        <v>0</v>
      </c>
      <c r="N327" s="29"/>
    </row>
    <row r="328" spans="1:14" x14ac:dyDescent="0.25">
      <c r="A328" s="88">
        <f t="shared" si="1077"/>
        <v>299</v>
      </c>
      <c r="B328" s="1"/>
      <c r="C328" s="1"/>
      <c r="D328" s="2"/>
      <c r="E328" s="13">
        <f t="shared" ref="E328" si="1135">IF($C$8="25 or less",IF(D328&lt;11,0,IF(AND(D328&gt;=11,D328&lt;=11.81),D328+1,IF(AND(D328&gt;=11.82,D328&lt;=12.8),12.81,0))),IF($C$8="26 or more",IF(D328&lt;12,0,IF(AND(D328&gt;=12,D328&lt;=12.81),D328+1,IF(AND(D328&gt;=12.82,D328&lt;=13.8),13.81,0))),0))</f>
        <v>0</v>
      </c>
      <c r="F328" s="14">
        <f t="shared" ref="F328" si="1136">IF(E328-D328&gt;0,E328-D328,0)</f>
        <v>0</v>
      </c>
      <c r="G328" s="14">
        <f t="shared" ref="G328" si="1137">F328*0.062</f>
        <v>0</v>
      </c>
      <c r="H328" s="14">
        <f t="shared" ref="H328" si="1138">F328*0.0145</f>
        <v>0</v>
      </c>
      <c r="I328" s="7"/>
      <c r="J328" s="11"/>
      <c r="K328" s="14">
        <f t="shared" ref="K328" si="1139">ROUND((SUM(F328+G328+H328)+(F328*I328)+(F328*J328)),2)</f>
        <v>0</v>
      </c>
      <c r="L328" s="9"/>
      <c r="M328" s="14">
        <f t="shared" ref="M328" si="1140">SUM(K328*L328)</f>
        <v>0</v>
      </c>
      <c r="N328" s="29"/>
    </row>
    <row r="329" spans="1:14" x14ac:dyDescent="0.25">
      <c r="A329" s="88">
        <f t="shared" si="1077"/>
        <v>300</v>
      </c>
      <c r="B329" s="1"/>
      <c r="C329" s="1"/>
      <c r="D329" s="2"/>
      <c r="E329" s="13">
        <f t="shared" ref="E329" si="1141">IF($C$8="25 or less",IF(D329&lt;11,0,IF(AND(D329&gt;=11,D329&lt;=11.81),D329+1,IF(AND(D329&gt;=11.82,D329&lt;=12.8),12.81,0))),IF($C$8="26 or more",IF(D329&lt;12,0,IF(AND(D329&gt;=12,D329&lt;=12.81),D329+1,IF(AND(D329&gt;=12.82,D329&lt;=13.8),13.81,0))),0))</f>
        <v>0</v>
      </c>
      <c r="F329" s="14">
        <f t="shared" si="825"/>
        <v>0</v>
      </c>
      <c r="G329" s="14">
        <f t="shared" si="826"/>
        <v>0</v>
      </c>
      <c r="H329" s="14">
        <f t="shared" si="827"/>
        <v>0</v>
      </c>
      <c r="I329" s="7"/>
      <c r="J329" s="11"/>
      <c r="K329" s="14">
        <f t="shared" ref="K329" si="1142">ROUND((SUM(F329+G329+H329)+(F329*I329)+(F329*J329)),2)</f>
        <v>0</v>
      </c>
      <c r="L329" s="9"/>
      <c r="M329" s="14">
        <f t="shared" ref="M329" si="1143">SUM(K329*L329)</f>
        <v>0</v>
      </c>
      <c r="N329" s="29"/>
    </row>
    <row r="330" spans="1:14" x14ac:dyDescent="0.25">
      <c r="A330" s="88">
        <f t="shared" si="1077"/>
        <v>301</v>
      </c>
      <c r="B330" s="1"/>
      <c r="C330" s="1"/>
      <c r="D330" s="2"/>
      <c r="E330" s="13">
        <f t="shared" ref="E330" si="1144">IF($C$8="25 or less",IF(D330&lt;11,0,IF(AND(D330&gt;=11,D330&lt;=11.81),D330+1,IF(AND(D330&gt;=11.82,D330&lt;=12.8),12.81,0))),IF($C$8="26 or more",IF(D330&lt;12,0,IF(AND(D330&gt;=12,D330&lt;=12.81),D330+1,IF(AND(D330&gt;=12.82,D330&lt;=13.8),13.81,0))),0))</f>
        <v>0</v>
      </c>
      <c r="F330" s="14">
        <f t="shared" ref="F330" si="1145">IF(E330-D330&gt;0,E330-D330,0)</f>
        <v>0</v>
      </c>
      <c r="G330" s="14">
        <f t="shared" ref="G330" si="1146">F330*0.062</f>
        <v>0</v>
      </c>
      <c r="H330" s="14">
        <f t="shared" ref="H330" si="1147">F330*0.0145</f>
        <v>0</v>
      </c>
      <c r="I330" s="7"/>
      <c r="J330" s="11"/>
      <c r="K330" s="14">
        <f t="shared" ref="K330" si="1148">ROUND((SUM(F330+G330+H330)+(F330*I330)+(F330*J330)),2)</f>
        <v>0</v>
      </c>
      <c r="L330" s="9"/>
      <c r="M330" s="14">
        <f t="shared" ref="M330" si="1149">SUM(K330*L330)</f>
        <v>0</v>
      </c>
      <c r="N330" s="29"/>
    </row>
    <row r="331" spans="1:14" x14ac:dyDescent="0.25">
      <c r="A331" s="88">
        <f t="shared" si="1077"/>
        <v>302</v>
      </c>
      <c r="B331" s="1"/>
      <c r="C331" s="1"/>
      <c r="D331" s="2"/>
      <c r="E331" s="13">
        <f t="shared" ref="E331" si="1150">IF($C$8="25 or less",IF(D331&lt;11,0,IF(AND(D331&gt;=11,D331&lt;=11.81),D331+1,IF(AND(D331&gt;=11.82,D331&lt;=12.8),12.81,0))),IF($C$8="26 or more",IF(D331&lt;12,0,IF(AND(D331&gt;=12,D331&lt;=12.81),D331+1,IF(AND(D331&gt;=12.82,D331&lt;=13.8),13.81,0))),0))</f>
        <v>0</v>
      </c>
      <c r="F331" s="14">
        <f t="shared" si="825"/>
        <v>0</v>
      </c>
      <c r="G331" s="14">
        <f t="shared" si="826"/>
        <v>0</v>
      </c>
      <c r="H331" s="14">
        <f t="shared" si="827"/>
        <v>0</v>
      </c>
      <c r="I331" s="7"/>
      <c r="J331" s="11"/>
      <c r="K331" s="14">
        <f t="shared" ref="K331" si="1151">ROUND((SUM(F331+G331+H331)+(F331*I331)+(F331*J331)),2)</f>
        <v>0</v>
      </c>
      <c r="L331" s="9"/>
      <c r="M331" s="14">
        <f t="shared" ref="M331" si="1152">SUM(K331*L331)</f>
        <v>0</v>
      </c>
      <c r="N331" s="29"/>
    </row>
    <row r="332" spans="1:14" x14ac:dyDescent="0.25">
      <c r="A332" s="88">
        <f t="shared" si="1077"/>
        <v>303</v>
      </c>
      <c r="B332" s="1"/>
      <c r="C332" s="1"/>
      <c r="D332" s="2"/>
      <c r="E332" s="13">
        <f t="shared" ref="E332" si="1153">IF($C$8="25 or less",IF(D332&lt;11,0,IF(AND(D332&gt;=11,D332&lt;=11.81),D332+1,IF(AND(D332&gt;=11.82,D332&lt;=12.8),12.81,0))),IF($C$8="26 or more",IF(D332&lt;12,0,IF(AND(D332&gt;=12,D332&lt;=12.81),D332+1,IF(AND(D332&gt;=12.82,D332&lt;=13.8),13.81,0))),0))</f>
        <v>0</v>
      </c>
      <c r="F332" s="14">
        <f t="shared" ref="F332" si="1154">IF(E332-D332&gt;0,E332-D332,0)</f>
        <v>0</v>
      </c>
      <c r="G332" s="14">
        <f t="shared" ref="G332" si="1155">F332*0.062</f>
        <v>0</v>
      </c>
      <c r="H332" s="14">
        <f t="shared" ref="H332" si="1156">F332*0.0145</f>
        <v>0</v>
      </c>
      <c r="I332" s="7"/>
      <c r="J332" s="11"/>
      <c r="K332" s="14">
        <f t="shared" ref="K332" si="1157">ROUND((SUM(F332+G332+H332)+(F332*I332)+(F332*J332)),2)</f>
        <v>0</v>
      </c>
      <c r="L332" s="9"/>
      <c r="M332" s="14">
        <f t="shared" ref="M332" si="1158">SUM(K332*L332)</f>
        <v>0</v>
      </c>
      <c r="N332" s="29"/>
    </row>
    <row r="333" spans="1:14" x14ac:dyDescent="0.25">
      <c r="A333" s="88">
        <f t="shared" si="1077"/>
        <v>304</v>
      </c>
      <c r="B333" s="1"/>
      <c r="C333" s="1"/>
      <c r="D333" s="2"/>
      <c r="E333" s="13">
        <f t="shared" ref="E333" si="1159">IF($C$8="25 or less",IF(D333&lt;11,0,IF(AND(D333&gt;=11,D333&lt;=11.81),D333+1,IF(AND(D333&gt;=11.82,D333&lt;=12.8),12.81,0))),IF($C$8="26 or more",IF(D333&lt;12,0,IF(AND(D333&gt;=12,D333&lt;=12.81),D333+1,IF(AND(D333&gt;=12.82,D333&lt;=13.8),13.81,0))),0))</f>
        <v>0</v>
      </c>
      <c r="F333" s="14">
        <f t="shared" si="825"/>
        <v>0</v>
      </c>
      <c r="G333" s="14">
        <f t="shared" si="826"/>
        <v>0</v>
      </c>
      <c r="H333" s="14">
        <f t="shared" si="827"/>
        <v>0</v>
      </c>
      <c r="I333" s="7"/>
      <c r="J333" s="11"/>
      <c r="K333" s="14">
        <f t="shared" ref="K333" si="1160">ROUND((SUM(F333+G333+H333)+(F333*I333)+(F333*J333)),2)</f>
        <v>0</v>
      </c>
      <c r="L333" s="9"/>
      <c r="M333" s="14">
        <f t="shared" ref="M333" si="1161">SUM(K333*L333)</f>
        <v>0</v>
      </c>
      <c r="N333" s="29"/>
    </row>
    <row r="334" spans="1:14" x14ac:dyDescent="0.25">
      <c r="A334" s="88">
        <f t="shared" si="1077"/>
        <v>305</v>
      </c>
      <c r="B334" s="1"/>
      <c r="C334" s="1"/>
      <c r="D334" s="2"/>
      <c r="E334" s="13">
        <f t="shared" ref="E334" si="1162">IF($C$8="25 or less",IF(D334&lt;11,0,IF(AND(D334&gt;=11,D334&lt;=11.81),D334+1,IF(AND(D334&gt;=11.82,D334&lt;=12.8),12.81,0))),IF($C$8="26 or more",IF(D334&lt;12,0,IF(AND(D334&gt;=12,D334&lt;=12.81),D334+1,IF(AND(D334&gt;=12.82,D334&lt;=13.8),13.81,0))),0))</f>
        <v>0</v>
      </c>
      <c r="F334" s="14">
        <f t="shared" ref="F334" si="1163">IF(E334-D334&gt;0,E334-D334,0)</f>
        <v>0</v>
      </c>
      <c r="G334" s="14">
        <f t="shared" ref="G334" si="1164">F334*0.062</f>
        <v>0</v>
      </c>
      <c r="H334" s="14">
        <f t="shared" ref="H334" si="1165">F334*0.0145</f>
        <v>0</v>
      </c>
      <c r="I334" s="7"/>
      <c r="J334" s="11"/>
      <c r="K334" s="14">
        <f t="shared" ref="K334" si="1166">ROUND((SUM(F334+G334+H334)+(F334*I334)+(F334*J334)),2)</f>
        <v>0</v>
      </c>
      <c r="L334" s="9"/>
      <c r="M334" s="14">
        <f t="shared" ref="M334" si="1167">SUM(K334*L334)</f>
        <v>0</v>
      </c>
      <c r="N334" s="29"/>
    </row>
    <row r="335" spans="1:14" x14ac:dyDescent="0.25">
      <c r="A335" s="88">
        <f t="shared" si="1077"/>
        <v>306</v>
      </c>
      <c r="B335" s="1"/>
      <c r="C335" s="1"/>
      <c r="D335" s="2"/>
      <c r="E335" s="13">
        <f t="shared" ref="E335" si="1168">IF($C$8="25 or less",IF(D335&lt;11,0,IF(AND(D335&gt;=11,D335&lt;=11.81),D335+1,IF(AND(D335&gt;=11.82,D335&lt;=12.8),12.81,0))),IF($C$8="26 or more",IF(D335&lt;12,0,IF(AND(D335&gt;=12,D335&lt;=12.81),D335+1,IF(AND(D335&gt;=12.82,D335&lt;=13.8),13.81,0))),0))</f>
        <v>0</v>
      </c>
      <c r="F335" s="14">
        <f t="shared" si="825"/>
        <v>0</v>
      </c>
      <c r="G335" s="14">
        <f t="shared" si="826"/>
        <v>0</v>
      </c>
      <c r="H335" s="14">
        <f t="shared" si="827"/>
        <v>0</v>
      </c>
      <c r="I335" s="7"/>
      <c r="J335" s="11"/>
      <c r="K335" s="14">
        <f t="shared" ref="K335" si="1169">ROUND((SUM(F335+G335+H335)+(F335*I335)+(F335*J335)),2)</f>
        <v>0</v>
      </c>
      <c r="L335" s="9"/>
      <c r="M335" s="14">
        <f t="shared" ref="M335" si="1170">SUM(K335*L335)</f>
        <v>0</v>
      </c>
      <c r="N335" s="29"/>
    </row>
    <row r="336" spans="1:14" x14ac:dyDescent="0.25">
      <c r="A336" s="88">
        <f t="shared" si="1077"/>
        <v>307</v>
      </c>
      <c r="B336" s="1"/>
      <c r="C336" s="1"/>
      <c r="D336" s="2"/>
      <c r="E336" s="13">
        <f t="shared" ref="E336" si="1171">IF($C$8="25 or less",IF(D336&lt;11,0,IF(AND(D336&gt;=11,D336&lt;=11.81),D336+1,IF(AND(D336&gt;=11.82,D336&lt;=12.8),12.81,0))),IF($C$8="26 or more",IF(D336&lt;12,0,IF(AND(D336&gt;=12,D336&lt;=12.81),D336+1,IF(AND(D336&gt;=12.82,D336&lt;=13.8),13.81,0))),0))</f>
        <v>0</v>
      </c>
      <c r="F336" s="14">
        <f t="shared" ref="F336" si="1172">IF(E336-D336&gt;0,E336-D336,0)</f>
        <v>0</v>
      </c>
      <c r="G336" s="14">
        <f t="shared" ref="G336" si="1173">F336*0.062</f>
        <v>0</v>
      </c>
      <c r="H336" s="14">
        <f t="shared" ref="H336" si="1174">F336*0.0145</f>
        <v>0</v>
      </c>
      <c r="I336" s="7"/>
      <c r="J336" s="11"/>
      <c r="K336" s="14">
        <f t="shared" ref="K336" si="1175">ROUND((SUM(F336+G336+H336)+(F336*I336)+(F336*J336)),2)</f>
        <v>0</v>
      </c>
      <c r="L336" s="9"/>
      <c r="M336" s="14">
        <f t="shared" ref="M336" si="1176">SUM(K336*L336)</f>
        <v>0</v>
      </c>
      <c r="N336" s="29"/>
    </row>
    <row r="337" spans="1:14" x14ac:dyDescent="0.25">
      <c r="A337" s="88">
        <f t="shared" si="1077"/>
        <v>308</v>
      </c>
      <c r="B337" s="1"/>
      <c r="C337" s="1"/>
      <c r="D337" s="2"/>
      <c r="E337" s="13">
        <f t="shared" ref="E337" si="1177">IF($C$8="25 or less",IF(D337&lt;11,0,IF(AND(D337&gt;=11,D337&lt;=11.81),D337+1,IF(AND(D337&gt;=11.82,D337&lt;=12.8),12.81,0))),IF($C$8="26 or more",IF(D337&lt;12,0,IF(AND(D337&gt;=12,D337&lt;=12.81),D337+1,IF(AND(D337&gt;=12.82,D337&lt;=13.8),13.81,0))),0))</f>
        <v>0</v>
      </c>
      <c r="F337" s="14">
        <f t="shared" si="825"/>
        <v>0</v>
      </c>
      <c r="G337" s="14">
        <f t="shared" si="826"/>
        <v>0</v>
      </c>
      <c r="H337" s="14">
        <f t="shared" si="827"/>
        <v>0</v>
      </c>
      <c r="I337" s="7"/>
      <c r="J337" s="11"/>
      <c r="K337" s="14">
        <f t="shared" ref="K337" si="1178">ROUND((SUM(F337+G337+H337)+(F337*I337)+(F337*J337)),2)</f>
        <v>0</v>
      </c>
      <c r="L337" s="9"/>
      <c r="M337" s="14">
        <f t="shared" ref="M337" si="1179">SUM(K337*L337)</f>
        <v>0</v>
      </c>
      <c r="N337" s="29"/>
    </row>
    <row r="338" spans="1:14" x14ac:dyDescent="0.25">
      <c r="A338" s="88">
        <f t="shared" si="1077"/>
        <v>309</v>
      </c>
      <c r="B338" s="1"/>
      <c r="C338" s="1"/>
      <c r="D338" s="2"/>
      <c r="E338" s="13">
        <f t="shared" ref="E338" si="1180">IF($C$8="25 or less",IF(D338&lt;11,0,IF(AND(D338&gt;=11,D338&lt;=11.81),D338+1,IF(AND(D338&gt;=11.82,D338&lt;=12.8),12.81,0))),IF($C$8="26 or more",IF(D338&lt;12,0,IF(AND(D338&gt;=12,D338&lt;=12.81),D338+1,IF(AND(D338&gt;=12.82,D338&lt;=13.8),13.81,0))),0))</f>
        <v>0</v>
      </c>
      <c r="F338" s="14">
        <f t="shared" ref="F338" si="1181">IF(E338-D338&gt;0,E338-D338,0)</f>
        <v>0</v>
      </c>
      <c r="G338" s="14">
        <f t="shared" ref="G338" si="1182">F338*0.062</f>
        <v>0</v>
      </c>
      <c r="H338" s="14">
        <f t="shared" ref="H338" si="1183">F338*0.0145</f>
        <v>0</v>
      </c>
      <c r="I338" s="7"/>
      <c r="J338" s="11"/>
      <c r="K338" s="14">
        <f t="shared" ref="K338" si="1184">ROUND((SUM(F338+G338+H338)+(F338*I338)+(F338*J338)),2)</f>
        <v>0</v>
      </c>
      <c r="L338" s="9"/>
      <c r="M338" s="14">
        <f t="shared" ref="M338" si="1185">SUM(K338*L338)</f>
        <v>0</v>
      </c>
      <c r="N338" s="29"/>
    </row>
    <row r="339" spans="1:14" x14ac:dyDescent="0.25">
      <c r="A339" s="88">
        <f t="shared" si="1077"/>
        <v>310</v>
      </c>
      <c r="B339" s="1"/>
      <c r="C339" s="1"/>
      <c r="D339" s="2"/>
      <c r="E339" s="13">
        <f t="shared" ref="E339" si="1186">IF($C$8="25 or less",IF(D339&lt;11,0,IF(AND(D339&gt;=11,D339&lt;=11.81),D339+1,IF(AND(D339&gt;=11.82,D339&lt;=12.8),12.81,0))),IF($C$8="26 or more",IF(D339&lt;12,0,IF(AND(D339&gt;=12,D339&lt;=12.81),D339+1,IF(AND(D339&gt;=12.82,D339&lt;=13.8),13.81,0))),0))</f>
        <v>0</v>
      </c>
      <c r="F339" s="14">
        <f t="shared" si="825"/>
        <v>0</v>
      </c>
      <c r="G339" s="14">
        <f t="shared" si="826"/>
        <v>0</v>
      </c>
      <c r="H339" s="14">
        <f t="shared" si="827"/>
        <v>0</v>
      </c>
      <c r="I339" s="7"/>
      <c r="J339" s="11"/>
      <c r="K339" s="14">
        <f t="shared" ref="K339" si="1187">ROUND((SUM(F339+G339+H339)+(F339*I339)+(F339*J339)),2)</f>
        <v>0</v>
      </c>
      <c r="L339" s="9"/>
      <c r="M339" s="14">
        <f t="shared" ref="M339" si="1188">SUM(K339*L339)</f>
        <v>0</v>
      </c>
      <c r="N339" s="29"/>
    </row>
    <row r="340" spans="1:14" x14ac:dyDescent="0.25">
      <c r="A340" s="88">
        <f t="shared" si="1077"/>
        <v>311</v>
      </c>
      <c r="B340" s="1"/>
      <c r="C340" s="1"/>
      <c r="D340" s="2"/>
      <c r="E340" s="13">
        <f t="shared" ref="E340" si="1189">IF($C$8="25 or less",IF(D340&lt;11,0,IF(AND(D340&gt;=11,D340&lt;=11.81),D340+1,IF(AND(D340&gt;=11.82,D340&lt;=12.8),12.81,0))),IF($C$8="26 or more",IF(D340&lt;12,0,IF(AND(D340&gt;=12,D340&lt;=12.81),D340+1,IF(AND(D340&gt;=12.82,D340&lt;=13.8),13.81,0))),0))</f>
        <v>0</v>
      </c>
      <c r="F340" s="14">
        <f t="shared" ref="F340" si="1190">IF(E340-D340&gt;0,E340-D340,0)</f>
        <v>0</v>
      </c>
      <c r="G340" s="14">
        <f t="shared" ref="G340" si="1191">F340*0.062</f>
        <v>0</v>
      </c>
      <c r="H340" s="14">
        <f t="shared" ref="H340" si="1192">F340*0.0145</f>
        <v>0</v>
      </c>
      <c r="I340" s="7"/>
      <c r="J340" s="11"/>
      <c r="K340" s="14">
        <f t="shared" ref="K340" si="1193">ROUND((SUM(F340+G340+H340)+(F340*I340)+(F340*J340)),2)</f>
        <v>0</v>
      </c>
      <c r="L340" s="9"/>
      <c r="M340" s="14">
        <f t="shared" ref="M340" si="1194">SUM(K340*L340)</f>
        <v>0</v>
      </c>
      <c r="N340" s="29"/>
    </row>
    <row r="341" spans="1:14" x14ac:dyDescent="0.25">
      <c r="A341" s="88">
        <f t="shared" si="1077"/>
        <v>312</v>
      </c>
      <c r="B341" s="1"/>
      <c r="C341" s="1"/>
      <c r="D341" s="2"/>
      <c r="E341" s="13">
        <f t="shared" ref="E341" si="1195">IF($C$8="25 or less",IF(D341&lt;11,0,IF(AND(D341&gt;=11,D341&lt;=11.81),D341+1,IF(AND(D341&gt;=11.82,D341&lt;=12.8),12.81,0))),IF($C$8="26 or more",IF(D341&lt;12,0,IF(AND(D341&gt;=12,D341&lt;=12.81),D341+1,IF(AND(D341&gt;=12.82,D341&lt;=13.8),13.81,0))),0))</f>
        <v>0</v>
      </c>
      <c r="F341" s="14">
        <f t="shared" si="825"/>
        <v>0</v>
      </c>
      <c r="G341" s="14">
        <f t="shared" si="826"/>
        <v>0</v>
      </c>
      <c r="H341" s="14">
        <f t="shared" si="827"/>
        <v>0</v>
      </c>
      <c r="I341" s="7"/>
      <c r="J341" s="11"/>
      <c r="K341" s="14">
        <f t="shared" ref="K341" si="1196">ROUND((SUM(F341+G341+H341)+(F341*I341)+(F341*J341)),2)</f>
        <v>0</v>
      </c>
      <c r="L341" s="9"/>
      <c r="M341" s="14">
        <f t="shared" ref="M341" si="1197">SUM(K341*L341)</f>
        <v>0</v>
      </c>
      <c r="N341" s="29"/>
    </row>
    <row r="342" spans="1:14" x14ac:dyDescent="0.25">
      <c r="A342" s="88">
        <f t="shared" si="1077"/>
        <v>313</v>
      </c>
      <c r="B342" s="1"/>
      <c r="C342" s="1"/>
      <c r="D342" s="2"/>
      <c r="E342" s="13">
        <f t="shared" ref="E342" si="1198">IF($C$8="25 or less",IF(D342&lt;11,0,IF(AND(D342&gt;=11,D342&lt;=11.81),D342+1,IF(AND(D342&gt;=11.82,D342&lt;=12.8),12.81,0))),IF($C$8="26 or more",IF(D342&lt;12,0,IF(AND(D342&gt;=12,D342&lt;=12.81),D342+1,IF(AND(D342&gt;=12.82,D342&lt;=13.8),13.81,0))),0))</f>
        <v>0</v>
      </c>
      <c r="F342" s="14">
        <f t="shared" ref="F342" si="1199">IF(E342-D342&gt;0,E342-D342,0)</f>
        <v>0</v>
      </c>
      <c r="G342" s="14">
        <f t="shared" ref="G342" si="1200">F342*0.062</f>
        <v>0</v>
      </c>
      <c r="H342" s="14">
        <f t="shared" ref="H342" si="1201">F342*0.0145</f>
        <v>0</v>
      </c>
      <c r="I342" s="7"/>
      <c r="J342" s="11"/>
      <c r="K342" s="14">
        <f t="shared" ref="K342" si="1202">ROUND((SUM(F342+G342+H342)+(F342*I342)+(F342*J342)),2)</f>
        <v>0</v>
      </c>
      <c r="L342" s="9"/>
      <c r="M342" s="14">
        <f t="shared" ref="M342" si="1203">SUM(K342*L342)</f>
        <v>0</v>
      </c>
      <c r="N342" s="29"/>
    </row>
    <row r="343" spans="1:14" x14ac:dyDescent="0.25">
      <c r="A343" s="88">
        <f t="shared" si="1077"/>
        <v>314</v>
      </c>
      <c r="B343" s="1"/>
      <c r="C343" s="1"/>
      <c r="D343" s="2"/>
      <c r="E343" s="13">
        <f t="shared" ref="E343" si="1204">IF($C$8="25 or less",IF(D343&lt;11,0,IF(AND(D343&gt;=11,D343&lt;=11.81),D343+1,IF(AND(D343&gt;=11.82,D343&lt;=12.8),12.81,0))),IF($C$8="26 or more",IF(D343&lt;12,0,IF(AND(D343&gt;=12,D343&lt;=12.81),D343+1,IF(AND(D343&gt;=12.82,D343&lt;=13.8),13.81,0))),0))</f>
        <v>0</v>
      </c>
      <c r="F343" s="14">
        <f t="shared" si="825"/>
        <v>0</v>
      </c>
      <c r="G343" s="14">
        <f t="shared" si="826"/>
        <v>0</v>
      </c>
      <c r="H343" s="14">
        <f t="shared" si="827"/>
        <v>0</v>
      </c>
      <c r="I343" s="7"/>
      <c r="J343" s="11"/>
      <c r="K343" s="14">
        <f t="shared" ref="K343" si="1205">ROUND((SUM(F343+G343+H343)+(F343*I343)+(F343*J343)),2)</f>
        <v>0</v>
      </c>
      <c r="L343" s="9"/>
      <c r="M343" s="14">
        <f t="shared" ref="M343" si="1206">SUM(K343*L343)</f>
        <v>0</v>
      </c>
      <c r="N343" s="29"/>
    </row>
    <row r="344" spans="1:14" x14ac:dyDescent="0.25">
      <c r="A344" s="88">
        <f t="shared" si="1077"/>
        <v>315</v>
      </c>
      <c r="B344" s="1"/>
      <c r="C344" s="1"/>
      <c r="D344" s="2"/>
      <c r="E344" s="13">
        <f t="shared" ref="E344" si="1207">IF($C$8="25 or less",IF(D344&lt;11,0,IF(AND(D344&gt;=11,D344&lt;=11.81),D344+1,IF(AND(D344&gt;=11.82,D344&lt;=12.8),12.81,0))),IF($C$8="26 or more",IF(D344&lt;12,0,IF(AND(D344&gt;=12,D344&lt;=12.81),D344+1,IF(AND(D344&gt;=12.82,D344&lt;=13.8),13.81,0))),0))</f>
        <v>0</v>
      </c>
      <c r="F344" s="14">
        <f t="shared" ref="F344" si="1208">IF(E344-D344&gt;0,E344-D344,0)</f>
        <v>0</v>
      </c>
      <c r="G344" s="14">
        <f t="shared" ref="G344" si="1209">F344*0.062</f>
        <v>0</v>
      </c>
      <c r="H344" s="14">
        <f t="shared" ref="H344" si="1210">F344*0.0145</f>
        <v>0</v>
      </c>
      <c r="I344" s="7"/>
      <c r="J344" s="11"/>
      <c r="K344" s="14">
        <f t="shared" ref="K344" si="1211">ROUND((SUM(F344+G344+H344)+(F344*I344)+(F344*J344)),2)</f>
        <v>0</v>
      </c>
      <c r="L344" s="9"/>
      <c r="M344" s="14">
        <f t="shared" ref="M344" si="1212">SUM(K344*L344)</f>
        <v>0</v>
      </c>
      <c r="N344" s="29"/>
    </row>
    <row r="345" spans="1:14" x14ac:dyDescent="0.25">
      <c r="A345" s="88">
        <f t="shared" si="1077"/>
        <v>316</v>
      </c>
      <c r="B345" s="1"/>
      <c r="C345" s="1"/>
      <c r="D345" s="2"/>
      <c r="E345" s="13">
        <f t="shared" ref="E345" si="1213">IF($C$8="25 or less",IF(D345&lt;11,0,IF(AND(D345&gt;=11,D345&lt;=11.81),D345+1,IF(AND(D345&gt;=11.82,D345&lt;=12.8),12.81,0))),IF($C$8="26 or more",IF(D345&lt;12,0,IF(AND(D345&gt;=12,D345&lt;=12.81),D345+1,IF(AND(D345&gt;=12.82,D345&lt;=13.8),13.81,0))),0))</f>
        <v>0</v>
      </c>
      <c r="F345" s="14">
        <f t="shared" si="825"/>
        <v>0</v>
      </c>
      <c r="G345" s="14">
        <f t="shared" si="826"/>
        <v>0</v>
      </c>
      <c r="H345" s="14">
        <f t="shared" si="827"/>
        <v>0</v>
      </c>
      <c r="I345" s="7"/>
      <c r="J345" s="11"/>
      <c r="K345" s="14">
        <f t="shared" ref="K345" si="1214">ROUND((SUM(F345+G345+H345)+(F345*I345)+(F345*J345)),2)</f>
        <v>0</v>
      </c>
      <c r="L345" s="9"/>
      <c r="M345" s="14">
        <f t="shared" ref="M345" si="1215">SUM(K345*L345)</f>
        <v>0</v>
      </c>
      <c r="N345" s="29"/>
    </row>
    <row r="346" spans="1:14" x14ac:dyDescent="0.25">
      <c r="A346" s="88">
        <f t="shared" si="1077"/>
        <v>317</v>
      </c>
      <c r="B346" s="1"/>
      <c r="C346" s="1"/>
      <c r="D346" s="2"/>
      <c r="E346" s="13">
        <f t="shared" ref="E346" si="1216">IF($C$8="25 or less",IF(D346&lt;11,0,IF(AND(D346&gt;=11,D346&lt;=11.81),D346+1,IF(AND(D346&gt;=11.82,D346&lt;=12.8),12.81,0))),IF($C$8="26 or more",IF(D346&lt;12,0,IF(AND(D346&gt;=12,D346&lt;=12.81),D346+1,IF(AND(D346&gt;=12.82,D346&lt;=13.8),13.81,0))),0))</f>
        <v>0</v>
      </c>
      <c r="F346" s="14">
        <f t="shared" ref="F346" si="1217">IF(E346-D346&gt;0,E346-D346,0)</f>
        <v>0</v>
      </c>
      <c r="G346" s="14">
        <f t="shared" ref="G346" si="1218">F346*0.062</f>
        <v>0</v>
      </c>
      <c r="H346" s="14">
        <f t="shared" ref="H346" si="1219">F346*0.0145</f>
        <v>0</v>
      </c>
      <c r="I346" s="7"/>
      <c r="J346" s="11"/>
      <c r="K346" s="14">
        <f t="shared" ref="K346" si="1220">ROUND((SUM(F346+G346+H346)+(F346*I346)+(F346*J346)),2)</f>
        <v>0</v>
      </c>
      <c r="L346" s="9"/>
      <c r="M346" s="14">
        <f t="shared" ref="M346" si="1221">SUM(K346*L346)</f>
        <v>0</v>
      </c>
      <c r="N346" s="29"/>
    </row>
    <row r="347" spans="1:14" x14ac:dyDescent="0.25">
      <c r="A347" s="88">
        <f t="shared" si="1077"/>
        <v>318</v>
      </c>
      <c r="B347" s="1"/>
      <c r="C347" s="1"/>
      <c r="D347" s="2"/>
      <c r="E347" s="13">
        <f t="shared" ref="E347" si="1222">IF($C$8="25 or less",IF(D347&lt;11,0,IF(AND(D347&gt;=11,D347&lt;=11.81),D347+1,IF(AND(D347&gt;=11.82,D347&lt;=12.8),12.81,0))),IF($C$8="26 or more",IF(D347&lt;12,0,IF(AND(D347&gt;=12,D347&lt;=12.81),D347+1,IF(AND(D347&gt;=12.82,D347&lt;=13.8),13.81,0))),0))</f>
        <v>0</v>
      </c>
      <c r="F347" s="14">
        <f t="shared" si="825"/>
        <v>0</v>
      </c>
      <c r="G347" s="14">
        <f t="shared" si="826"/>
        <v>0</v>
      </c>
      <c r="H347" s="14">
        <f t="shared" si="827"/>
        <v>0</v>
      </c>
      <c r="I347" s="7"/>
      <c r="J347" s="11"/>
      <c r="K347" s="14">
        <f t="shared" ref="K347" si="1223">ROUND((SUM(F347+G347+H347)+(F347*I347)+(F347*J347)),2)</f>
        <v>0</v>
      </c>
      <c r="L347" s="9"/>
      <c r="M347" s="14">
        <f t="shared" ref="M347" si="1224">SUM(K347*L347)</f>
        <v>0</v>
      </c>
      <c r="N347" s="29"/>
    </row>
    <row r="348" spans="1:14" x14ac:dyDescent="0.25">
      <c r="A348" s="88">
        <f t="shared" si="1077"/>
        <v>319</v>
      </c>
      <c r="B348" s="1"/>
      <c r="C348" s="1"/>
      <c r="D348" s="2"/>
      <c r="E348" s="13">
        <f t="shared" ref="E348" si="1225">IF($C$8="25 or less",IF(D348&lt;11,0,IF(AND(D348&gt;=11,D348&lt;=11.81),D348+1,IF(AND(D348&gt;=11.82,D348&lt;=12.8),12.81,0))),IF($C$8="26 or more",IF(D348&lt;12,0,IF(AND(D348&gt;=12,D348&lt;=12.81),D348+1,IF(AND(D348&gt;=12.82,D348&lt;=13.8),13.81,0))),0))</f>
        <v>0</v>
      </c>
      <c r="F348" s="14">
        <f t="shared" ref="F348" si="1226">IF(E348-D348&gt;0,E348-D348,0)</f>
        <v>0</v>
      </c>
      <c r="G348" s="14">
        <f t="shared" ref="G348" si="1227">F348*0.062</f>
        <v>0</v>
      </c>
      <c r="H348" s="14">
        <f t="shared" ref="H348" si="1228">F348*0.0145</f>
        <v>0</v>
      </c>
      <c r="I348" s="7"/>
      <c r="J348" s="11"/>
      <c r="K348" s="14">
        <f t="shared" ref="K348" si="1229">ROUND((SUM(F348+G348+H348)+(F348*I348)+(F348*J348)),2)</f>
        <v>0</v>
      </c>
      <c r="L348" s="9"/>
      <c r="M348" s="14">
        <f t="shared" ref="M348" si="1230">SUM(K348*L348)</f>
        <v>0</v>
      </c>
      <c r="N348" s="29"/>
    </row>
    <row r="349" spans="1:14" x14ac:dyDescent="0.25">
      <c r="A349" s="88">
        <f t="shared" si="1077"/>
        <v>320</v>
      </c>
      <c r="B349" s="1"/>
      <c r="C349" s="1"/>
      <c r="D349" s="2"/>
      <c r="E349" s="13">
        <f t="shared" ref="E349" si="1231">IF($C$8="25 or less",IF(D349&lt;11,0,IF(AND(D349&gt;=11,D349&lt;=11.81),D349+1,IF(AND(D349&gt;=11.82,D349&lt;=12.8),12.81,0))),IF($C$8="26 or more",IF(D349&lt;12,0,IF(AND(D349&gt;=12,D349&lt;=12.81),D349+1,IF(AND(D349&gt;=12.82,D349&lt;=13.8),13.81,0))),0))</f>
        <v>0</v>
      </c>
      <c r="F349" s="14">
        <f t="shared" si="825"/>
        <v>0</v>
      </c>
      <c r="G349" s="14">
        <f t="shared" si="826"/>
        <v>0</v>
      </c>
      <c r="H349" s="14">
        <f t="shared" si="827"/>
        <v>0</v>
      </c>
      <c r="I349" s="7"/>
      <c r="J349" s="11"/>
      <c r="K349" s="14">
        <f t="shared" ref="K349" si="1232">ROUND((SUM(F349+G349+H349)+(F349*I349)+(F349*J349)),2)</f>
        <v>0</v>
      </c>
      <c r="L349" s="9"/>
      <c r="M349" s="14">
        <f t="shared" ref="M349" si="1233">SUM(K349*L349)</f>
        <v>0</v>
      </c>
      <c r="N349" s="29"/>
    </row>
    <row r="350" spans="1:14" x14ac:dyDescent="0.25">
      <c r="A350" s="88">
        <f t="shared" si="1077"/>
        <v>321</v>
      </c>
      <c r="B350" s="1"/>
      <c r="C350" s="1"/>
      <c r="D350" s="2"/>
      <c r="E350" s="13">
        <f t="shared" ref="E350" si="1234">IF($C$8="25 or less",IF(D350&lt;11,0,IF(AND(D350&gt;=11,D350&lt;=11.81),D350+1,IF(AND(D350&gt;=11.82,D350&lt;=12.8),12.81,0))),IF($C$8="26 or more",IF(D350&lt;12,0,IF(AND(D350&gt;=12,D350&lt;=12.81),D350+1,IF(AND(D350&gt;=12.82,D350&lt;=13.8),13.81,0))),0))</f>
        <v>0</v>
      </c>
      <c r="F350" s="14">
        <f t="shared" ref="F350" si="1235">IF(E350-D350&gt;0,E350-D350,0)</f>
        <v>0</v>
      </c>
      <c r="G350" s="14">
        <f t="shared" ref="G350" si="1236">F350*0.062</f>
        <v>0</v>
      </c>
      <c r="H350" s="14">
        <f t="shared" ref="H350" si="1237">F350*0.0145</f>
        <v>0</v>
      </c>
      <c r="I350" s="7"/>
      <c r="J350" s="11"/>
      <c r="K350" s="14">
        <f t="shared" ref="K350" si="1238">ROUND((SUM(F350+G350+H350)+(F350*I350)+(F350*J350)),2)</f>
        <v>0</v>
      </c>
      <c r="L350" s="9"/>
      <c r="M350" s="14">
        <f t="shared" ref="M350" si="1239">SUM(K350*L350)</f>
        <v>0</v>
      </c>
      <c r="N350" s="29"/>
    </row>
    <row r="351" spans="1:14" x14ac:dyDescent="0.25">
      <c r="A351" s="88">
        <f t="shared" si="1077"/>
        <v>322</v>
      </c>
      <c r="B351" s="1"/>
      <c r="C351" s="1"/>
      <c r="D351" s="2"/>
      <c r="E351" s="13">
        <f t="shared" ref="E351" si="1240">IF($C$8="25 or less",IF(D351&lt;11,0,IF(AND(D351&gt;=11,D351&lt;=11.81),D351+1,IF(AND(D351&gt;=11.82,D351&lt;=12.8),12.81,0))),IF($C$8="26 or more",IF(D351&lt;12,0,IF(AND(D351&gt;=12,D351&lt;=12.81),D351+1,IF(AND(D351&gt;=12.82,D351&lt;=13.8),13.81,0))),0))</f>
        <v>0</v>
      </c>
      <c r="F351" s="14">
        <f t="shared" si="825"/>
        <v>0</v>
      </c>
      <c r="G351" s="14">
        <f t="shared" si="826"/>
        <v>0</v>
      </c>
      <c r="H351" s="14">
        <f t="shared" si="827"/>
        <v>0</v>
      </c>
      <c r="I351" s="7"/>
      <c r="J351" s="11"/>
      <c r="K351" s="14">
        <f t="shared" ref="K351" si="1241">ROUND((SUM(F351+G351+H351)+(F351*I351)+(F351*J351)),2)</f>
        <v>0</v>
      </c>
      <c r="L351" s="9"/>
      <c r="M351" s="14">
        <f t="shared" ref="M351" si="1242">SUM(K351*L351)</f>
        <v>0</v>
      </c>
      <c r="N351" s="29"/>
    </row>
    <row r="352" spans="1:14" x14ac:dyDescent="0.25">
      <c r="A352" s="88">
        <f t="shared" si="1077"/>
        <v>323</v>
      </c>
      <c r="B352" s="1"/>
      <c r="C352" s="1"/>
      <c r="D352" s="2"/>
      <c r="E352" s="13">
        <f t="shared" ref="E352" si="1243">IF($C$8="25 or less",IF(D352&lt;11,0,IF(AND(D352&gt;=11,D352&lt;=11.81),D352+1,IF(AND(D352&gt;=11.82,D352&lt;=12.8),12.81,0))),IF($C$8="26 or more",IF(D352&lt;12,0,IF(AND(D352&gt;=12,D352&lt;=12.81),D352+1,IF(AND(D352&gt;=12.82,D352&lt;=13.8),13.81,0))),0))</f>
        <v>0</v>
      </c>
      <c r="F352" s="14">
        <f t="shared" ref="F352" si="1244">IF(E352-D352&gt;0,E352-D352,0)</f>
        <v>0</v>
      </c>
      <c r="G352" s="14">
        <f t="shared" ref="G352" si="1245">F352*0.062</f>
        <v>0</v>
      </c>
      <c r="H352" s="14">
        <f t="shared" ref="H352" si="1246">F352*0.0145</f>
        <v>0</v>
      </c>
      <c r="I352" s="7"/>
      <c r="J352" s="11"/>
      <c r="K352" s="14">
        <f t="shared" ref="K352" si="1247">ROUND((SUM(F352+G352+H352)+(F352*I352)+(F352*J352)),2)</f>
        <v>0</v>
      </c>
      <c r="L352" s="9"/>
      <c r="M352" s="14">
        <f t="shared" ref="M352" si="1248">SUM(K352*L352)</f>
        <v>0</v>
      </c>
      <c r="N352" s="29"/>
    </row>
    <row r="353" spans="1:14" x14ac:dyDescent="0.25">
      <c r="A353" s="88">
        <f t="shared" si="1077"/>
        <v>324</v>
      </c>
      <c r="B353" s="1"/>
      <c r="C353" s="1"/>
      <c r="D353" s="2"/>
      <c r="E353" s="13">
        <f t="shared" ref="E353" si="1249">IF($C$8="25 or less",IF(D353&lt;11,0,IF(AND(D353&gt;=11,D353&lt;=11.81),D353+1,IF(AND(D353&gt;=11.82,D353&lt;=12.8),12.81,0))),IF($C$8="26 or more",IF(D353&lt;12,0,IF(AND(D353&gt;=12,D353&lt;=12.81),D353+1,IF(AND(D353&gt;=12.82,D353&lt;=13.8),13.81,0))),0))</f>
        <v>0</v>
      </c>
      <c r="F353" s="14">
        <f t="shared" si="825"/>
        <v>0</v>
      </c>
      <c r="G353" s="14">
        <f t="shared" si="826"/>
        <v>0</v>
      </c>
      <c r="H353" s="14">
        <f t="shared" si="827"/>
        <v>0</v>
      </c>
      <c r="I353" s="7"/>
      <c r="J353" s="11"/>
      <c r="K353" s="14">
        <f t="shared" ref="K353" si="1250">ROUND((SUM(F353+G353+H353)+(F353*I353)+(F353*J353)),2)</f>
        <v>0</v>
      </c>
      <c r="L353" s="9"/>
      <c r="M353" s="14">
        <f t="shared" ref="M353" si="1251">SUM(K353*L353)</f>
        <v>0</v>
      </c>
      <c r="N353" s="29"/>
    </row>
    <row r="354" spans="1:14" x14ac:dyDescent="0.25">
      <c r="A354" s="88">
        <f t="shared" si="1077"/>
        <v>325</v>
      </c>
      <c r="B354" s="1"/>
      <c r="C354" s="1"/>
      <c r="D354" s="2"/>
      <c r="E354" s="13">
        <f t="shared" ref="E354" si="1252">IF($C$8="25 or less",IF(D354&lt;11,0,IF(AND(D354&gt;=11,D354&lt;=11.81),D354+1,IF(AND(D354&gt;=11.82,D354&lt;=12.8),12.81,0))),IF($C$8="26 or more",IF(D354&lt;12,0,IF(AND(D354&gt;=12,D354&lt;=12.81),D354+1,IF(AND(D354&gt;=12.82,D354&lt;=13.8),13.81,0))),0))</f>
        <v>0</v>
      </c>
      <c r="F354" s="14">
        <f t="shared" ref="F354" si="1253">IF(E354-D354&gt;0,E354-D354,0)</f>
        <v>0</v>
      </c>
      <c r="G354" s="14">
        <f t="shared" ref="G354" si="1254">F354*0.062</f>
        <v>0</v>
      </c>
      <c r="H354" s="14">
        <f t="shared" ref="H354" si="1255">F354*0.0145</f>
        <v>0</v>
      </c>
      <c r="I354" s="7"/>
      <c r="J354" s="11"/>
      <c r="K354" s="14">
        <f t="shared" ref="K354" si="1256">ROUND((SUM(F354+G354+H354)+(F354*I354)+(F354*J354)),2)</f>
        <v>0</v>
      </c>
      <c r="L354" s="9"/>
      <c r="M354" s="14">
        <f t="shared" ref="M354" si="1257">SUM(K354*L354)</f>
        <v>0</v>
      </c>
      <c r="N354" s="29"/>
    </row>
    <row r="355" spans="1:14" x14ac:dyDescent="0.25">
      <c r="A355" s="88">
        <f t="shared" si="1077"/>
        <v>326</v>
      </c>
      <c r="B355" s="1"/>
      <c r="C355" s="1"/>
      <c r="D355" s="2"/>
      <c r="E355" s="13">
        <f t="shared" ref="E355" si="1258">IF($C$8="25 or less",IF(D355&lt;11,0,IF(AND(D355&gt;=11,D355&lt;=11.81),D355+1,IF(AND(D355&gt;=11.82,D355&lt;=12.8),12.81,0))),IF($C$8="26 or more",IF(D355&lt;12,0,IF(AND(D355&gt;=12,D355&lt;=12.81),D355+1,IF(AND(D355&gt;=12.82,D355&lt;=13.8),13.81,0))),0))</f>
        <v>0</v>
      </c>
      <c r="F355" s="14">
        <f t="shared" si="825"/>
        <v>0</v>
      </c>
      <c r="G355" s="14">
        <f t="shared" si="826"/>
        <v>0</v>
      </c>
      <c r="H355" s="14">
        <f t="shared" si="827"/>
        <v>0</v>
      </c>
      <c r="I355" s="7"/>
      <c r="J355" s="11"/>
      <c r="K355" s="14">
        <f t="shared" ref="K355" si="1259">ROUND((SUM(F355+G355+H355)+(F355*I355)+(F355*J355)),2)</f>
        <v>0</v>
      </c>
      <c r="L355" s="9"/>
      <c r="M355" s="14">
        <f t="shared" ref="M355" si="1260">SUM(K355*L355)</f>
        <v>0</v>
      </c>
      <c r="N355" s="29"/>
    </row>
    <row r="356" spans="1:14" x14ac:dyDescent="0.25">
      <c r="A356" s="88">
        <f t="shared" si="1077"/>
        <v>327</v>
      </c>
      <c r="B356" s="1"/>
      <c r="C356" s="1"/>
      <c r="D356" s="2"/>
      <c r="E356" s="13">
        <f t="shared" ref="E356" si="1261">IF($C$8="25 or less",IF(D356&lt;11,0,IF(AND(D356&gt;=11,D356&lt;=11.81),D356+1,IF(AND(D356&gt;=11.82,D356&lt;=12.8),12.81,0))),IF($C$8="26 or more",IF(D356&lt;12,0,IF(AND(D356&gt;=12,D356&lt;=12.81),D356+1,IF(AND(D356&gt;=12.82,D356&lt;=13.8),13.81,0))),0))</f>
        <v>0</v>
      </c>
      <c r="F356" s="14">
        <f t="shared" ref="F356" si="1262">IF(E356-D356&gt;0,E356-D356,0)</f>
        <v>0</v>
      </c>
      <c r="G356" s="14">
        <f t="shared" ref="G356" si="1263">F356*0.062</f>
        <v>0</v>
      </c>
      <c r="H356" s="14">
        <f t="shared" ref="H356" si="1264">F356*0.0145</f>
        <v>0</v>
      </c>
      <c r="I356" s="7"/>
      <c r="J356" s="11"/>
      <c r="K356" s="14">
        <f t="shared" ref="K356" si="1265">ROUND((SUM(F356+G356+H356)+(F356*I356)+(F356*J356)),2)</f>
        <v>0</v>
      </c>
      <c r="L356" s="9"/>
      <c r="M356" s="14">
        <f t="shared" ref="M356" si="1266">SUM(K356*L356)</f>
        <v>0</v>
      </c>
      <c r="N356" s="29"/>
    </row>
    <row r="357" spans="1:14" x14ac:dyDescent="0.25">
      <c r="A357" s="88">
        <f t="shared" si="1077"/>
        <v>328</v>
      </c>
      <c r="B357" s="1"/>
      <c r="C357" s="1"/>
      <c r="D357" s="2"/>
      <c r="E357" s="13">
        <f t="shared" ref="E357" si="1267">IF($C$8="25 or less",IF(D357&lt;11,0,IF(AND(D357&gt;=11,D357&lt;=11.81),D357+1,IF(AND(D357&gt;=11.82,D357&lt;=12.8),12.81,0))),IF($C$8="26 or more",IF(D357&lt;12,0,IF(AND(D357&gt;=12,D357&lt;=12.81),D357+1,IF(AND(D357&gt;=12.82,D357&lt;=13.8),13.81,0))),0))</f>
        <v>0</v>
      </c>
      <c r="F357" s="14">
        <f t="shared" si="825"/>
        <v>0</v>
      </c>
      <c r="G357" s="14">
        <f t="shared" si="826"/>
        <v>0</v>
      </c>
      <c r="H357" s="14">
        <f t="shared" si="827"/>
        <v>0</v>
      </c>
      <c r="I357" s="7"/>
      <c r="J357" s="11"/>
      <c r="K357" s="14">
        <f t="shared" ref="K357" si="1268">ROUND((SUM(F357+G357+H357)+(F357*I357)+(F357*J357)),2)</f>
        <v>0</v>
      </c>
      <c r="L357" s="9"/>
      <c r="M357" s="14">
        <f t="shared" ref="M357" si="1269">SUM(K357*L357)</f>
        <v>0</v>
      </c>
      <c r="N357" s="29"/>
    </row>
    <row r="358" spans="1:14" x14ac:dyDescent="0.25">
      <c r="A358" s="88">
        <f t="shared" si="1077"/>
        <v>329</v>
      </c>
      <c r="B358" s="1"/>
      <c r="C358" s="1"/>
      <c r="D358" s="2"/>
      <c r="E358" s="13">
        <f t="shared" ref="E358" si="1270">IF($C$8="25 or less",IF(D358&lt;11,0,IF(AND(D358&gt;=11,D358&lt;=11.81),D358+1,IF(AND(D358&gt;=11.82,D358&lt;=12.8),12.81,0))),IF($C$8="26 or more",IF(D358&lt;12,0,IF(AND(D358&gt;=12,D358&lt;=12.81),D358+1,IF(AND(D358&gt;=12.82,D358&lt;=13.8),13.81,0))),0))</f>
        <v>0</v>
      </c>
      <c r="F358" s="14">
        <f t="shared" ref="F358" si="1271">IF(E358-D358&gt;0,E358-D358,0)</f>
        <v>0</v>
      </c>
      <c r="G358" s="14">
        <f t="shared" ref="G358" si="1272">F358*0.062</f>
        <v>0</v>
      </c>
      <c r="H358" s="14">
        <f t="shared" ref="H358" si="1273">F358*0.0145</f>
        <v>0</v>
      </c>
      <c r="I358" s="7"/>
      <c r="J358" s="11"/>
      <c r="K358" s="14">
        <f t="shared" ref="K358" si="1274">ROUND((SUM(F358+G358+H358)+(F358*I358)+(F358*J358)),2)</f>
        <v>0</v>
      </c>
      <c r="L358" s="9"/>
      <c r="M358" s="14">
        <f t="shared" ref="M358" si="1275">SUM(K358*L358)</f>
        <v>0</v>
      </c>
      <c r="N358" s="29"/>
    </row>
    <row r="359" spans="1:14" x14ac:dyDescent="0.25">
      <c r="A359" s="88">
        <f t="shared" si="1077"/>
        <v>330</v>
      </c>
      <c r="B359" s="1"/>
      <c r="C359" s="1"/>
      <c r="D359" s="2"/>
      <c r="E359" s="13">
        <f t="shared" ref="E359:E459" si="1276">IF($C$8="25 or less",IF(D359&lt;11,0,IF(AND(D359&gt;=11,D359&lt;=11.81),D359+1,IF(AND(D359&gt;=11.82,D359&lt;=12.8),12.81,0))),IF($C$8="26 or more",IF(D359&lt;12,0,IF(AND(D359&gt;=12,D359&lt;=12.81),D359+1,IF(AND(D359&gt;=12.82,D359&lt;=13.8),13.81,0))),0))</f>
        <v>0</v>
      </c>
      <c r="F359" s="14">
        <f t="shared" si="825"/>
        <v>0</v>
      </c>
      <c r="G359" s="14">
        <f t="shared" si="826"/>
        <v>0</v>
      </c>
      <c r="H359" s="14">
        <f t="shared" si="827"/>
        <v>0</v>
      </c>
      <c r="I359" s="7"/>
      <c r="J359" s="11"/>
      <c r="K359" s="14">
        <f t="shared" ref="K359:K459" si="1277">ROUND((SUM(F359+G359+H359)+(F359*I359)+(F359*J359)),2)</f>
        <v>0</v>
      </c>
      <c r="L359" s="9"/>
      <c r="M359" s="14">
        <f t="shared" ref="M359:M459" si="1278">SUM(K359*L359)</f>
        <v>0</v>
      </c>
      <c r="N359" s="29"/>
    </row>
    <row r="360" spans="1:14" x14ac:dyDescent="0.25">
      <c r="A360" s="88">
        <f t="shared" si="1077"/>
        <v>331</v>
      </c>
      <c r="B360" s="1"/>
      <c r="C360" s="1"/>
      <c r="D360" s="2"/>
      <c r="E360" s="13">
        <f t="shared" ref="E360" si="1279">IF($C$8="25 or less",IF(D360&lt;11,0,IF(AND(D360&gt;=11,D360&lt;=11.81),D360+1,IF(AND(D360&gt;=11.82,D360&lt;=12.8),12.81,0))),IF($C$8="26 or more",IF(D360&lt;12,0,IF(AND(D360&gt;=12,D360&lt;=12.81),D360+1,IF(AND(D360&gt;=12.82,D360&lt;=13.8),13.81,0))),0))</f>
        <v>0</v>
      </c>
      <c r="F360" s="14">
        <f t="shared" ref="F360" si="1280">IF(E360-D360&gt;0,E360-D360,0)</f>
        <v>0</v>
      </c>
      <c r="G360" s="14">
        <f t="shared" ref="G360" si="1281">F360*0.062</f>
        <v>0</v>
      </c>
      <c r="H360" s="14">
        <f t="shared" ref="H360" si="1282">F360*0.0145</f>
        <v>0</v>
      </c>
      <c r="I360" s="7"/>
      <c r="J360" s="11"/>
      <c r="K360" s="14">
        <f t="shared" ref="K360" si="1283">ROUND((SUM(F360+G360+H360)+(F360*I360)+(F360*J360)),2)</f>
        <v>0</v>
      </c>
      <c r="L360" s="9"/>
      <c r="M360" s="14">
        <f t="shared" ref="M360" si="1284">SUM(K360*L360)</f>
        <v>0</v>
      </c>
      <c r="N360" s="29"/>
    </row>
    <row r="361" spans="1:14" x14ac:dyDescent="0.25">
      <c r="A361" s="88">
        <f t="shared" si="1077"/>
        <v>332</v>
      </c>
      <c r="B361" s="1"/>
      <c r="C361" s="1"/>
      <c r="D361" s="2"/>
      <c r="E361" s="13">
        <f t="shared" si="1276"/>
        <v>0</v>
      </c>
      <c r="F361" s="14">
        <f t="shared" ref="F361" si="1285">IF(E361-D361&gt;0,E361-D361,0)</f>
        <v>0</v>
      </c>
      <c r="G361" s="14">
        <f t="shared" ref="G361" si="1286">F361*0.062</f>
        <v>0</v>
      </c>
      <c r="H361" s="14">
        <f t="shared" ref="H361" si="1287">F361*0.0145</f>
        <v>0</v>
      </c>
      <c r="I361" s="7"/>
      <c r="J361" s="11"/>
      <c r="K361" s="14">
        <f t="shared" si="1277"/>
        <v>0</v>
      </c>
      <c r="L361" s="9"/>
      <c r="M361" s="14">
        <f t="shared" si="1278"/>
        <v>0</v>
      </c>
      <c r="N361" s="29"/>
    </row>
    <row r="362" spans="1:14" x14ac:dyDescent="0.25">
      <c r="A362" s="88">
        <f t="shared" si="1077"/>
        <v>333</v>
      </c>
      <c r="B362" s="1"/>
      <c r="C362" s="1"/>
      <c r="D362" s="2"/>
      <c r="E362" s="13">
        <f t="shared" ref="E362" si="1288">IF($C$8="25 or less",IF(D362&lt;11,0,IF(AND(D362&gt;=11,D362&lt;=11.81),D362+1,IF(AND(D362&gt;=11.82,D362&lt;=12.8),12.81,0))),IF($C$8="26 or more",IF(D362&lt;12,0,IF(AND(D362&gt;=12,D362&lt;=12.81),D362+1,IF(AND(D362&gt;=12.82,D362&lt;=13.8),13.81,0))),0))</f>
        <v>0</v>
      </c>
      <c r="F362" s="14">
        <f t="shared" ref="F362" si="1289">IF(E362-D362&gt;0,E362-D362,0)</f>
        <v>0</v>
      </c>
      <c r="G362" s="14">
        <f t="shared" ref="G362" si="1290">F362*0.062</f>
        <v>0</v>
      </c>
      <c r="H362" s="14">
        <f t="shared" ref="H362" si="1291">F362*0.0145</f>
        <v>0</v>
      </c>
      <c r="I362" s="7"/>
      <c r="J362" s="11"/>
      <c r="K362" s="14">
        <f t="shared" ref="K362" si="1292">ROUND((SUM(F362+G362+H362)+(F362*I362)+(F362*J362)),2)</f>
        <v>0</v>
      </c>
      <c r="L362" s="9"/>
      <c r="M362" s="14">
        <f t="shared" ref="M362" si="1293">SUM(K362*L362)</f>
        <v>0</v>
      </c>
      <c r="N362" s="29"/>
    </row>
    <row r="363" spans="1:14" x14ac:dyDescent="0.25">
      <c r="A363" s="88">
        <f t="shared" si="1077"/>
        <v>334</v>
      </c>
      <c r="B363" s="1"/>
      <c r="C363" s="1"/>
      <c r="D363" s="2"/>
      <c r="E363" s="13">
        <f t="shared" si="1276"/>
        <v>0</v>
      </c>
      <c r="F363" s="14">
        <f t="shared" ref="F363" si="1294">IF(E363-D363&gt;0,E363-D363,0)</f>
        <v>0</v>
      </c>
      <c r="G363" s="14">
        <f t="shared" ref="G363" si="1295">F363*0.062</f>
        <v>0</v>
      </c>
      <c r="H363" s="14">
        <f t="shared" ref="H363" si="1296">F363*0.0145</f>
        <v>0</v>
      </c>
      <c r="I363" s="7"/>
      <c r="J363" s="11"/>
      <c r="K363" s="14">
        <f t="shared" si="1277"/>
        <v>0</v>
      </c>
      <c r="L363" s="9"/>
      <c r="M363" s="14">
        <f t="shared" si="1278"/>
        <v>0</v>
      </c>
      <c r="N363" s="29"/>
    </row>
    <row r="364" spans="1:14" x14ac:dyDescent="0.25">
      <c r="A364" s="88">
        <f t="shared" si="1077"/>
        <v>335</v>
      </c>
      <c r="B364" s="1"/>
      <c r="C364" s="1"/>
      <c r="D364" s="2"/>
      <c r="E364" s="13">
        <f t="shared" ref="E364" si="1297">IF($C$8="25 or less",IF(D364&lt;11,0,IF(AND(D364&gt;=11,D364&lt;=11.81),D364+1,IF(AND(D364&gt;=11.82,D364&lt;=12.8),12.81,0))),IF($C$8="26 or more",IF(D364&lt;12,0,IF(AND(D364&gt;=12,D364&lt;=12.81),D364+1,IF(AND(D364&gt;=12.82,D364&lt;=13.8),13.81,0))),0))</f>
        <v>0</v>
      </c>
      <c r="F364" s="14">
        <f t="shared" ref="F364" si="1298">IF(E364-D364&gt;0,E364-D364,0)</f>
        <v>0</v>
      </c>
      <c r="G364" s="14">
        <f t="shared" ref="G364" si="1299">F364*0.062</f>
        <v>0</v>
      </c>
      <c r="H364" s="14">
        <f t="shared" ref="H364" si="1300">F364*0.0145</f>
        <v>0</v>
      </c>
      <c r="I364" s="7"/>
      <c r="J364" s="11"/>
      <c r="K364" s="14">
        <f t="shared" ref="K364" si="1301">ROUND((SUM(F364+G364+H364)+(F364*I364)+(F364*J364)),2)</f>
        <v>0</v>
      </c>
      <c r="L364" s="9"/>
      <c r="M364" s="14">
        <f t="shared" ref="M364" si="1302">SUM(K364*L364)</f>
        <v>0</v>
      </c>
      <c r="N364" s="29"/>
    </row>
    <row r="365" spans="1:14" x14ac:dyDescent="0.25">
      <c r="A365" s="88">
        <f t="shared" si="1077"/>
        <v>336</v>
      </c>
      <c r="B365" s="1"/>
      <c r="C365" s="1"/>
      <c r="D365" s="2"/>
      <c r="E365" s="13">
        <f t="shared" si="1276"/>
        <v>0</v>
      </c>
      <c r="F365" s="14">
        <f t="shared" ref="F365" si="1303">IF(E365-D365&gt;0,E365-D365,0)</f>
        <v>0</v>
      </c>
      <c r="G365" s="14">
        <f t="shared" ref="G365" si="1304">F365*0.062</f>
        <v>0</v>
      </c>
      <c r="H365" s="14">
        <f t="shared" ref="H365" si="1305">F365*0.0145</f>
        <v>0</v>
      </c>
      <c r="I365" s="7"/>
      <c r="J365" s="11"/>
      <c r="K365" s="14">
        <f t="shared" si="1277"/>
        <v>0</v>
      </c>
      <c r="L365" s="9"/>
      <c r="M365" s="14">
        <f t="shared" si="1278"/>
        <v>0</v>
      </c>
      <c r="N365" s="29"/>
    </row>
    <row r="366" spans="1:14" x14ac:dyDescent="0.25">
      <c r="A366" s="88">
        <f t="shared" si="1077"/>
        <v>337</v>
      </c>
      <c r="B366" s="1"/>
      <c r="C366" s="1"/>
      <c r="D366" s="2"/>
      <c r="E366" s="13">
        <f t="shared" ref="E366" si="1306">IF($C$8="25 or less",IF(D366&lt;11,0,IF(AND(D366&gt;=11,D366&lt;=11.81),D366+1,IF(AND(D366&gt;=11.82,D366&lt;=12.8),12.81,0))),IF($C$8="26 or more",IF(D366&lt;12,0,IF(AND(D366&gt;=12,D366&lt;=12.81),D366+1,IF(AND(D366&gt;=12.82,D366&lt;=13.8),13.81,0))),0))</f>
        <v>0</v>
      </c>
      <c r="F366" s="14">
        <f t="shared" ref="F366" si="1307">IF(E366-D366&gt;0,E366-D366,0)</f>
        <v>0</v>
      </c>
      <c r="G366" s="14">
        <f t="shared" ref="G366" si="1308">F366*0.062</f>
        <v>0</v>
      </c>
      <c r="H366" s="14">
        <f t="shared" ref="H366" si="1309">F366*0.0145</f>
        <v>0</v>
      </c>
      <c r="I366" s="7"/>
      <c r="J366" s="11"/>
      <c r="K366" s="14">
        <f t="shared" ref="K366" si="1310">ROUND((SUM(F366+G366+H366)+(F366*I366)+(F366*J366)),2)</f>
        <v>0</v>
      </c>
      <c r="L366" s="9"/>
      <c r="M366" s="14">
        <f t="shared" ref="M366" si="1311">SUM(K366*L366)</f>
        <v>0</v>
      </c>
      <c r="N366" s="29"/>
    </row>
    <row r="367" spans="1:14" x14ac:dyDescent="0.25">
      <c r="A367" s="88">
        <f t="shared" si="1077"/>
        <v>338</v>
      </c>
      <c r="B367" s="1"/>
      <c r="C367" s="1"/>
      <c r="D367" s="2"/>
      <c r="E367" s="13">
        <f t="shared" si="1276"/>
        <v>0</v>
      </c>
      <c r="F367" s="14">
        <f t="shared" ref="F367" si="1312">IF(E367-D367&gt;0,E367-D367,0)</f>
        <v>0</v>
      </c>
      <c r="G367" s="14">
        <f t="shared" ref="G367" si="1313">F367*0.062</f>
        <v>0</v>
      </c>
      <c r="H367" s="14">
        <f t="shared" ref="H367" si="1314">F367*0.0145</f>
        <v>0</v>
      </c>
      <c r="I367" s="7"/>
      <c r="J367" s="11"/>
      <c r="K367" s="14">
        <f t="shared" si="1277"/>
        <v>0</v>
      </c>
      <c r="L367" s="9"/>
      <c r="M367" s="14">
        <f t="shared" si="1278"/>
        <v>0</v>
      </c>
      <c r="N367" s="29"/>
    </row>
    <row r="368" spans="1:14" x14ac:dyDescent="0.25">
      <c r="A368" s="88">
        <f t="shared" si="1077"/>
        <v>339</v>
      </c>
      <c r="B368" s="1"/>
      <c r="C368" s="1"/>
      <c r="D368" s="2"/>
      <c r="E368" s="13">
        <f t="shared" ref="E368" si="1315">IF($C$8="25 or less",IF(D368&lt;11,0,IF(AND(D368&gt;=11,D368&lt;=11.81),D368+1,IF(AND(D368&gt;=11.82,D368&lt;=12.8),12.81,0))),IF($C$8="26 or more",IF(D368&lt;12,0,IF(AND(D368&gt;=12,D368&lt;=12.81),D368+1,IF(AND(D368&gt;=12.82,D368&lt;=13.8),13.81,0))),0))</f>
        <v>0</v>
      </c>
      <c r="F368" s="14">
        <f t="shared" ref="F368" si="1316">IF(E368-D368&gt;0,E368-D368,0)</f>
        <v>0</v>
      </c>
      <c r="G368" s="14">
        <f t="shared" ref="G368" si="1317">F368*0.062</f>
        <v>0</v>
      </c>
      <c r="H368" s="14">
        <f t="shared" ref="H368" si="1318">F368*0.0145</f>
        <v>0</v>
      </c>
      <c r="I368" s="7"/>
      <c r="J368" s="11"/>
      <c r="K368" s="14">
        <f t="shared" ref="K368" si="1319">ROUND((SUM(F368+G368+H368)+(F368*I368)+(F368*J368)),2)</f>
        <v>0</v>
      </c>
      <c r="L368" s="9"/>
      <c r="M368" s="14">
        <f t="shared" ref="M368" si="1320">SUM(K368*L368)</f>
        <v>0</v>
      </c>
      <c r="N368" s="29"/>
    </row>
    <row r="369" spans="1:14" x14ac:dyDescent="0.25">
      <c r="A369" s="88">
        <f t="shared" si="1077"/>
        <v>340</v>
      </c>
      <c r="B369" s="1"/>
      <c r="C369" s="1"/>
      <c r="D369" s="2"/>
      <c r="E369" s="13">
        <f t="shared" si="1276"/>
        <v>0</v>
      </c>
      <c r="F369" s="14">
        <f t="shared" ref="F369" si="1321">IF(E369-D369&gt;0,E369-D369,0)</f>
        <v>0</v>
      </c>
      <c r="G369" s="14">
        <f t="shared" ref="G369" si="1322">F369*0.062</f>
        <v>0</v>
      </c>
      <c r="H369" s="14">
        <f t="shared" ref="H369" si="1323">F369*0.0145</f>
        <v>0</v>
      </c>
      <c r="I369" s="7"/>
      <c r="J369" s="11"/>
      <c r="K369" s="14">
        <f t="shared" si="1277"/>
        <v>0</v>
      </c>
      <c r="L369" s="9"/>
      <c r="M369" s="14">
        <f t="shared" si="1278"/>
        <v>0</v>
      </c>
      <c r="N369" s="29"/>
    </row>
    <row r="370" spans="1:14" x14ac:dyDescent="0.25">
      <c r="A370" s="88">
        <f t="shared" si="1077"/>
        <v>341</v>
      </c>
      <c r="B370" s="1"/>
      <c r="C370" s="1"/>
      <c r="D370" s="2"/>
      <c r="E370" s="13">
        <f t="shared" ref="E370" si="1324">IF($C$8="25 or less",IF(D370&lt;11,0,IF(AND(D370&gt;=11,D370&lt;=11.81),D370+1,IF(AND(D370&gt;=11.82,D370&lt;=12.8),12.81,0))),IF($C$8="26 or more",IF(D370&lt;12,0,IF(AND(D370&gt;=12,D370&lt;=12.81),D370+1,IF(AND(D370&gt;=12.82,D370&lt;=13.8),13.81,0))),0))</f>
        <v>0</v>
      </c>
      <c r="F370" s="14">
        <f t="shared" ref="F370" si="1325">IF(E370-D370&gt;0,E370-D370,0)</f>
        <v>0</v>
      </c>
      <c r="G370" s="14">
        <f t="shared" ref="G370" si="1326">F370*0.062</f>
        <v>0</v>
      </c>
      <c r="H370" s="14">
        <f t="shared" ref="H370" si="1327">F370*0.0145</f>
        <v>0</v>
      </c>
      <c r="I370" s="7"/>
      <c r="J370" s="11"/>
      <c r="K370" s="14">
        <f t="shared" ref="K370" si="1328">ROUND((SUM(F370+G370+H370)+(F370*I370)+(F370*J370)),2)</f>
        <v>0</v>
      </c>
      <c r="L370" s="9"/>
      <c r="M370" s="14">
        <f t="shared" ref="M370" si="1329">SUM(K370*L370)</f>
        <v>0</v>
      </c>
      <c r="N370" s="29"/>
    </row>
    <row r="371" spans="1:14" x14ac:dyDescent="0.25">
      <c r="A371" s="88">
        <f t="shared" si="1077"/>
        <v>342</v>
      </c>
      <c r="B371" s="1"/>
      <c r="C371" s="1"/>
      <c r="D371" s="2"/>
      <c r="E371" s="13">
        <f t="shared" si="1276"/>
        <v>0</v>
      </c>
      <c r="F371" s="14">
        <f t="shared" ref="F371" si="1330">IF(E371-D371&gt;0,E371-D371,0)</f>
        <v>0</v>
      </c>
      <c r="G371" s="14">
        <f t="shared" ref="G371" si="1331">F371*0.062</f>
        <v>0</v>
      </c>
      <c r="H371" s="14">
        <f t="shared" ref="H371" si="1332">F371*0.0145</f>
        <v>0</v>
      </c>
      <c r="I371" s="7"/>
      <c r="J371" s="11"/>
      <c r="K371" s="14">
        <f t="shared" si="1277"/>
        <v>0</v>
      </c>
      <c r="L371" s="9"/>
      <c r="M371" s="14">
        <f t="shared" si="1278"/>
        <v>0</v>
      </c>
      <c r="N371" s="29"/>
    </row>
    <row r="372" spans="1:14" x14ac:dyDescent="0.25">
      <c r="A372" s="88">
        <f t="shared" si="1077"/>
        <v>343</v>
      </c>
      <c r="B372" s="1"/>
      <c r="C372" s="1"/>
      <c r="D372" s="2"/>
      <c r="E372" s="13">
        <f t="shared" ref="E372" si="1333">IF($C$8="25 or less",IF(D372&lt;11,0,IF(AND(D372&gt;=11,D372&lt;=11.81),D372+1,IF(AND(D372&gt;=11.82,D372&lt;=12.8),12.81,0))),IF($C$8="26 or more",IF(D372&lt;12,0,IF(AND(D372&gt;=12,D372&lt;=12.81),D372+1,IF(AND(D372&gt;=12.82,D372&lt;=13.8),13.81,0))),0))</f>
        <v>0</v>
      </c>
      <c r="F372" s="14">
        <f t="shared" ref="F372" si="1334">IF(E372-D372&gt;0,E372-D372,0)</f>
        <v>0</v>
      </c>
      <c r="G372" s="14">
        <f t="shared" ref="G372" si="1335">F372*0.062</f>
        <v>0</v>
      </c>
      <c r="H372" s="14">
        <f t="shared" ref="H372" si="1336">F372*0.0145</f>
        <v>0</v>
      </c>
      <c r="I372" s="7"/>
      <c r="J372" s="11"/>
      <c r="K372" s="14">
        <f t="shared" ref="K372" si="1337">ROUND((SUM(F372+G372+H372)+(F372*I372)+(F372*J372)),2)</f>
        <v>0</v>
      </c>
      <c r="L372" s="9"/>
      <c r="M372" s="14">
        <f t="shared" ref="M372" si="1338">SUM(K372*L372)</f>
        <v>0</v>
      </c>
      <c r="N372" s="29"/>
    </row>
    <row r="373" spans="1:14" x14ac:dyDescent="0.25">
      <c r="A373" s="88">
        <f t="shared" si="1077"/>
        <v>344</v>
      </c>
      <c r="B373" s="1"/>
      <c r="C373" s="1"/>
      <c r="D373" s="2"/>
      <c r="E373" s="13">
        <f t="shared" si="1276"/>
        <v>0</v>
      </c>
      <c r="F373" s="14">
        <f t="shared" ref="F373" si="1339">IF(E373-D373&gt;0,E373-D373,0)</f>
        <v>0</v>
      </c>
      <c r="G373" s="14">
        <f t="shared" ref="G373" si="1340">F373*0.062</f>
        <v>0</v>
      </c>
      <c r="H373" s="14">
        <f t="shared" ref="H373" si="1341">F373*0.0145</f>
        <v>0</v>
      </c>
      <c r="I373" s="7"/>
      <c r="J373" s="11"/>
      <c r="K373" s="14">
        <f t="shared" si="1277"/>
        <v>0</v>
      </c>
      <c r="L373" s="9"/>
      <c r="M373" s="14">
        <f t="shared" si="1278"/>
        <v>0</v>
      </c>
      <c r="N373" s="29"/>
    </row>
    <row r="374" spans="1:14" x14ac:dyDescent="0.25">
      <c r="A374" s="88">
        <f t="shared" si="1077"/>
        <v>345</v>
      </c>
      <c r="B374" s="1"/>
      <c r="C374" s="1"/>
      <c r="D374" s="2"/>
      <c r="E374" s="13">
        <f t="shared" ref="E374" si="1342">IF($C$8="25 or less",IF(D374&lt;11,0,IF(AND(D374&gt;=11,D374&lt;=11.81),D374+1,IF(AND(D374&gt;=11.82,D374&lt;=12.8),12.81,0))),IF($C$8="26 or more",IF(D374&lt;12,0,IF(AND(D374&gt;=12,D374&lt;=12.81),D374+1,IF(AND(D374&gt;=12.82,D374&lt;=13.8),13.81,0))),0))</f>
        <v>0</v>
      </c>
      <c r="F374" s="14">
        <f t="shared" ref="F374" si="1343">IF(E374-D374&gt;0,E374-D374,0)</f>
        <v>0</v>
      </c>
      <c r="G374" s="14">
        <f t="shared" ref="G374" si="1344">F374*0.062</f>
        <v>0</v>
      </c>
      <c r="H374" s="14">
        <f t="shared" ref="H374" si="1345">F374*0.0145</f>
        <v>0</v>
      </c>
      <c r="I374" s="7"/>
      <c r="J374" s="11"/>
      <c r="K374" s="14">
        <f t="shared" ref="K374" si="1346">ROUND((SUM(F374+G374+H374)+(F374*I374)+(F374*J374)),2)</f>
        <v>0</v>
      </c>
      <c r="L374" s="9"/>
      <c r="M374" s="14">
        <f t="shared" ref="M374" si="1347">SUM(K374*L374)</f>
        <v>0</v>
      </c>
      <c r="N374" s="29"/>
    </row>
    <row r="375" spans="1:14" x14ac:dyDescent="0.25">
      <c r="A375" s="88">
        <f t="shared" si="1077"/>
        <v>346</v>
      </c>
      <c r="B375" s="1"/>
      <c r="C375" s="1"/>
      <c r="D375" s="2"/>
      <c r="E375" s="13">
        <f t="shared" si="1276"/>
        <v>0</v>
      </c>
      <c r="F375" s="14">
        <f t="shared" ref="F375" si="1348">IF(E375-D375&gt;0,E375-D375,0)</f>
        <v>0</v>
      </c>
      <c r="G375" s="14">
        <f t="shared" ref="G375" si="1349">F375*0.062</f>
        <v>0</v>
      </c>
      <c r="H375" s="14">
        <f t="shared" ref="H375" si="1350">F375*0.0145</f>
        <v>0</v>
      </c>
      <c r="I375" s="7"/>
      <c r="J375" s="11"/>
      <c r="K375" s="14">
        <f t="shared" si="1277"/>
        <v>0</v>
      </c>
      <c r="L375" s="9"/>
      <c r="M375" s="14">
        <f t="shared" si="1278"/>
        <v>0</v>
      </c>
      <c r="N375" s="29"/>
    </row>
    <row r="376" spans="1:14" x14ac:dyDescent="0.25">
      <c r="A376" s="88">
        <f t="shared" si="1077"/>
        <v>347</v>
      </c>
      <c r="B376" s="1"/>
      <c r="C376" s="1"/>
      <c r="D376" s="2"/>
      <c r="E376" s="13">
        <f t="shared" ref="E376" si="1351">IF($C$8="25 or less",IF(D376&lt;11,0,IF(AND(D376&gt;=11,D376&lt;=11.81),D376+1,IF(AND(D376&gt;=11.82,D376&lt;=12.8),12.81,0))),IF($C$8="26 or more",IF(D376&lt;12,0,IF(AND(D376&gt;=12,D376&lt;=12.81),D376+1,IF(AND(D376&gt;=12.82,D376&lt;=13.8),13.81,0))),0))</f>
        <v>0</v>
      </c>
      <c r="F376" s="14">
        <f t="shared" ref="F376" si="1352">IF(E376-D376&gt;0,E376-D376,0)</f>
        <v>0</v>
      </c>
      <c r="G376" s="14">
        <f t="shared" ref="G376" si="1353">F376*0.062</f>
        <v>0</v>
      </c>
      <c r="H376" s="14">
        <f t="shared" ref="H376" si="1354">F376*0.0145</f>
        <v>0</v>
      </c>
      <c r="I376" s="7"/>
      <c r="J376" s="11"/>
      <c r="K376" s="14">
        <f t="shared" ref="K376" si="1355">ROUND((SUM(F376+G376+H376)+(F376*I376)+(F376*J376)),2)</f>
        <v>0</v>
      </c>
      <c r="L376" s="9"/>
      <c r="M376" s="14">
        <f t="shared" ref="M376" si="1356">SUM(K376*L376)</f>
        <v>0</v>
      </c>
      <c r="N376" s="29"/>
    </row>
    <row r="377" spans="1:14" x14ac:dyDescent="0.25">
      <c r="A377" s="88">
        <f t="shared" si="1077"/>
        <v>348</v>
      </c>
      <c r="B377" s="1"/>
      <c r="C377" s="1"/>
      <c r="D377" s="2"/>
      <c r="E377" s="13">
        <f t="shared" si="1276"/>
        <v>0</v>
      </c>
      <c r="F377" s="14">
        <f t="shared" ref="F377" si="1357">IF(E377-D377&gt;0,E377-D377,0)</f>
        <v>0</v>
      </c>
      <c r="G377" s="14">
        <f t="shared" ref="G377" si="1358">F377*0.062</f>
        <v>0</v>
      </c>
      <c r="H377" s="14">
        <f t="shared" ref="H377" si="1359">F377*0.0145</f>
        <v>0</v>
      </c>
      <c r="I377" s="7"/>
      <c r="J377" s="11"/>
      <c r="K377" s="14">
        <f t="shared" si="1277"/>
        <v>0</v>
      </c>
      <c r="L377" s="9"/>
      <c r="M377" s="14">
        <f t="shared" si="1278"/>
        <v>0</v>
      </c>
      <c r="N377" s="29"/>
    </row>
    <row r="378" spans="1:14" x14ac:dyDescent="0.25">
      <c r="A378" s="88">
        <f t="shared" si="1077"/>
        <v>349</v>
      </c>
      <c r="B378" s="1"/>
      <c r="C378" s="1"/>
      <c r="D378" s="2"/>
      <c r="E378" s="13">
        <f t="shared" ref="E378" si="1360">IF($C$8="25 or less",IF(D378&lt;11,0,IF(AND(D378&gt;=11,D378&lt;=11.81),D378+1,IF(AND(D378&gt;=11.82,D378&lt;=12.8),12.81,0))),IF($C$8="26 or more",IF(D378&lt;12,0,IF(AND(D378&gt;=12,D378&lt;=12.81),D378+1,IF(AND(D378&gt;=12.82,D378&lt;=13.8),13.81,0))),0))</f>
        <v>0</v>
      </c>
      <c r="F378" s="14">
        <f t="shared" ref="F378" si="1361">IF(E378-D378&gt;0,E378-D378,0)</f>
        <v>0</v>
      </c>
      <c r="G378" s="14">
        <f t="shared" ref="G378" si="1362">F378*0.062</f>
        <v>0</v>
      </c>
      <c r="H378" s="14">
        <f t="shared" ref="H378" si="1363">F378*0.0145</f>
        <v>0</v>
      </c>
      <c r="I378" s="7"/>
      <c r="J378" s="11"/>
      <c r="K378" s="14">
        <f t="shared" ref="K378" si="1364">ROUND((SUM(F378+G378+H378)+(F378*I378)+(F378*J378)),2)</f>
        <v>0</v>
      </c>
      <c r="L378" s="9"/>
      <c r="M378" s="14">
        <f t="shared" ref="M378" si="1365">SUM(K378*L378)</f>
        <v>0</v>
      </c>
      <c r="N378" s="29"/>
    </row>
    <row r="379" spans="1:14" x14ac:dyDescent="0.25">
      <c r="A379" s="88">
        <f t="shared" ref="A379:A442" si="1366">A378+1</f>
        <v>350</v>
      </c>
      <c r="B379" s="1"/>
      <c r="C379" s="1"/>
      <c r="D379" s="2"/>
      <c r="E379" s="13">
        <f t="shared" si="1276"/>
        <v>0</v>
      </c>
      <c r="F379" s="14">
        <f t="shared" ref="F379" si="1367">IF(E379-D379&gt;0,E379-D379,0)</f>
        <v>0</v>
      </c>
      <c r="G379" s="14">
        <f t="shared" ref="G379" si="1368">F379*0.062</f>
        <v>0</v>
      </c>
      <c r="H379" s="14">
        <f t="shared" ref="H379" si="1369">F379*0.0145</f>
        <v>0</v>
      </c>
      <c r="I379" s="7"/>
      <c r="J379" s="11"/>
      <c r="K379" s="14">
        <f t="shared" si="1277"/>
        <v>0</v>
      </c>
      <c r="L379" s="9"/>
      <c r="M379" s="14">
        <f t="shared" si="1278"/>
        <v>0</v>
      </c>
      <c r="N379" s="29"/>
    </row>
    <row r="380" spans="1:14" x14ac:dyDescent="0.25">
      <c r="A380" s="88">
        <f t="shared" si="1366"/>
        <v>351</v>
      </c>
      <c r="B380" s="1"/>
      <c r="C380" s="1"/>
      <c r="D380" s="2"/>
      <c r="E380" s="13">
        <f t="shared" ref="E380" si="1370">IF($C$8="25 or less",IF(D380&lt;11,0,IF(AND(D380&gt;=11,D380&lt;=11.81),D380+1,IF(AND(D380&gt;=11.82,D380&lt;=12.8),12.81,0))),IF($C$8="26 or more",IF(D380&lt;12,0,IF(AND(D380&gt;=12,D380&lt;=12.81),D380+1,IF(AND(D380&gt;=12.82,D380&lt;=13.8),13.81,0))),0))</f>
        <v>0</v>
      </c>
      <c r="F380" s="14">
        <f t="shared" ref="F380" si="1371">IF(E380-D380&gt;0,E380-D380,0)</f>
        <v>0</v>
      </c>
      <c r="G380" s="14">
        <f t="shared" ref="G380" si="1372">F380*0.062</f>
        <v>0</v>
      </c>
      <c r="H380" s="14">
        <f t="shared" ref="H380" si="1373">F380*0.0145</f>
        <v>0</v>
      </c>
      <c r="I380" s="7"/>
      <c r="J380" s="11"/>
      <c r="K380" s="14">
        <f t="shared" ref="K380" si="1374">ROUND((SUM(F380+G380+H380)+(F380*I380)+(F380*J380)),2)</f>
        <v>0</v>
      </c>
      <c r="L380" s="9"/>
      <c r="M380" s="14">
        <f t="shared" ref="M380" si="1375">SUM(K380*L380)</f>
        <v>0</v>
      </c>
      <c r="N380" s="29"/>
    </row>
    <row r="381" spans="1:14" x14ac:dyDescent="0.25">
      <c r="A381" s="88">
        <f t="shared" si="1366"/>
        <v>352</v>
      </c>
      <c r="B381" s="1"/>
      <c r="C381" s="1"/>
      <c r="D381" s="2"/>
      <c r="E381" s="13">
        <f t="shared" si="1276"/>
        <v>0</v>
      </c>
      <c r="F381" s="14">
        <f t="shared" ref="F381" si="1376">IF(E381-D381&gt;0,E381-D381,0)</f>
        <v>0</v>
      </c>
      <c r="G381" s="14">
        <f t="shared" ref="G381" si="1377">F381*0.062</f>
        <v>0</v>
      </c>
      <c r="H381" s="14">
        <f t="shared" ref="H381" si="1378">F381*0.0145</f>
        <v>0</v>
      </c>
      <c r="I381" s="7"/>
      <c r="J381" s="11"/>
      <c r="K381" s="14">
        <f t="shared" si="1277"/>
        <v>0</v>
      </c>
      <c r="L381" s="9"/>
      <c r="M381" s="14">
        <f t="shared" si="1278"/>
        <v>0</v>
      </c>
      <c r="N381" s="29"/>
    </row>
    <row r="382" spans="1:14" x14ac:dyDescent="0.25">
      <c r="A382" s="88">
        <f t="shared" si="1366"/>
        <v>353</v>
      </c>
      <c r="B382" s="1"/>
      <c r="C382" s="1"/>
      <c r="D382" s="2"/>
      <c r="E382" s="13">
        <f t="shared" ref="E382" si="1379">IF($C$8="25 or less",IF(D382&lt;11,0,IF(AND(D382&gt;=11,D382&lt;=11.81),D382+1,IF(AND(D382&gt;=11.82,D382&lt;=12.8),12.81,0))),IF($C$8="26 or more",IF(D382&lt;12,0,IF(AND(D382&gt;=12,D382&lt;=12.81),D382+1,IF(AND(D382&gt;=12.82,D382&lt;=13.8),13.81,0))),0))</f>
        <v>0</v>
      </c>
      <c r="F382" s="14">
        <f t="shared" ref="F382" si="1380">IF(E382-D382&gt;0,E382-D382,0)</f>
        <v>0</v>
      </c>
      <c r="G382" s="14">
        <f t="shared" ref="G382" si="1381">F382*0.062</f>
        <v>0</v>
      </c>
      <c r="H382" s="14">
        <f t="shared" ref="H382" si="1382">F382*0.0145</f>
        <v>0</v>
      </c>
      <c r="I382" s="7"/>
      <c r="J382" s="11"/>
      <c r="K382" s="14">
        <f t="shared" ref="K382" si="1383">ROUND((SUM(F382+G382+H382)+(F382*I382)+(F382*J382)),2)</f>
        <v>0</v>
      </c>
      <c r="L382" s="9"/>
      <c r="M382" s="14">
        <f t="shared" ref="M382" si="1384">SUM(K382*L382)</f>
        <v>0</v>
      </c>
      <c r="N382" s="29"/>
    </row>
    <row r="383" spans="1:14" x14ac:dyDescent="0.25">
      <c r="A383" s="88">
        <f t="shared" si="1366"/>
        <v>354</v>
      </c>
      <c r="B383" s="1"/>
      <c r="C383" s="1"/>
      <c r="D383" s="2"/>
      <c r="E383" s="13">
        <f t="shared" si="1276"/>
        <v>0</v>
      </c>
      <c r="F383" s="14">
        <f t="shared" ref="F383" si="1385">IF(E383-D383&gt;0,E383-D383,0)</f>
        <v>0</v>
      </c>
      <c r="G383" s="14">
        <f t="shared" ref="G383" si="1386">F383*0.062</f>
        <v>0</v>
      </c>
      <c r="H383" s="14">
        <f t="shared" ref="H383" si="1387">F383*0.0145</f>
        <v>0</v>
      </c>
      <c r="I383" s="7"/>
      <c r="J383" s="11"/>
      <c r="K383" s="14">
        <f t="shared" si="1277"/>
        <v>0</v>
      </c>
      <c r="L383" s="9"/>
      <c r="M383" s="14">
        <f t="shared" si="1278"/>
        <v>0</v>
      </c>
      <c r="N383" s="29"/>
    </row>
    <row r="384" spans="1:14" x14ac:dyDescent="0.25">
      <c r="A384" s="88">
        <f t="shared" si="1366"/>
        <v>355</v>
      </c>
      <c r="B384" s="1"/>
      <c r="C384" s="1"/>
      <c r="D384" s="2"/>
      <c r="E384" s="13">
        <f t="shared" ref="E384" si="1388">IF($C$8="25 or less",IF(D384&lt;11,0,IF(AND(D384&gt;=11,D384&lt;=11.81),D384+1,IF(AND(D384&gt;=11.82,D384&lt;=12.8),12.81,0))),IF($C$8="26 or more",IF(D384&lt;12,0,IF(AND(D384&gt;=12,D384&lt;=12.81),D384+1,IF(AND(D384&gt;=12.82,D384&lt;=13.8),13.81,0))),0))</f>
        <v>0</v>
      </c>
      <c r="F384" s="14">
        <f t="shared" ref="F384" si="1389">IF(E384-D384&gt;0,E384-D384,0)</f>
        <v>0</v>
      </c>
      <c r="G384" s="14">
        <f t="shared" ref="G384" si="1390">F384*0.062</f>
        <v>0</v>
      </c>
      <c r="H384" s="14">
        <f t="shared" ref="H384" si="1391">F384*0.0145</f>
        <v>0</v>
      </c>
      <c r="I384" s="7"/>
      <c r="J384" s="11"/>
      <c r="K384" s="14">
        <f t="shared" ref="K384" si="1392">ROUND((SUM(F384+G384+H384)+(F384*I384)+(F384*J384)),2)</f>
        <v>0</v>
      </c>
      <c r="L384" s="9"/>
      <c r="M384" s="14">
        <f t="shared" ref="M384" si="1393">SUM(K384*L384)</f>
        <v>0</v>
      </c>
      <c r="N384" s="29"/>
    </row>
    <row r="385" spans="1:14" x14ac:dyDescent="0.25">
      <c r="A385" s="88">
        <f t="shared" si="1366"/>
        <v>356</v>
      </c>
      <c r="B385" s="1"/>
      <c r="C385" s="1"/>
      <c r="D385" s="2"/>
      <c r="E385" s="13">
        <f t="shared" si="1276"/>
        <v>0</v>
      </c>
      <c r="F385" s="14">
        <f t="shared" ref="F385" si="1394">IF(E385-D385&gt;0,E385-D385,0)</f>
        <v>0</v>
      </c>
      <c r="G385" s="14">
        <f t="shared" ref="G385" si="1395">F385*0.062</f>
        <v>0</v>
      </c>
      <c r="H385" s="14">
        <f t="shared" ref="H385" si="1396">F385*0.0145</f>
        <v>0</v>
      </c>
      <c r="I385" s="7"/>
      <c r="J385" s="11"/>
      <c r="K385" s="14">
        <f t="shared" si="1277"/>
        <v>0</v>
      </c>
      <c r="L385" s="9"/>
      <c r="M385" s="14">
        <f t="shared" si="1278"/>
        <v>0</v>
      </c>
      <c r="N385" s="29"/>
    </row>
    <row r="386" spans="1:14" x14ac:dyDescent="0.25">
      <c r="A386" s="88">
        <f t="shared" si="1366"/>
        <v>357</v>
      </c>
      <c r="B386" s="1"/>
      <c r="C386" s="1"/>
      <c r="D386" s="2"/>
      <c r="E386" s="13">
        <f t="shared" ref="E386" si="1397">IF($C$8="25 or less",IF(D386&lt;11,0,IF(AND(D386&gt;=11,D386&lt;=11.81),D386+1,IF(AND(D386&gt;=11.82,D386&lt;=12.8),12.81,0))),IF($C$8="26 or more",IF(D386&lt;12,0,IF(AND(D386&gt;=12,D386&lt;=12.81),D386+1,IF(AND(D386&gt;=12.82,D386&lt;=13.8),13.81,0))),0))</f>
        <v>0</v>
      </c>
      <c r="F386" s="14">
        <f t="shared" ref="F386" si="1398">IF(E386-D386&gt;0,E386-D386,0)</f>
        <v>0</v>
      </c>
      <c r="G386" s="14">
        <f t="shared" ref="G386" si="1399">F386*0.062</f>
        <v>0</v>
      </c>
      <c r="H386" s="14">
        <f t="shared" ref="H386" si="1400">F386*0.0145</f>
        <v>0</v>
      </c>
      <c r="I386" s="7"/>
      <c r="J386" s="11"/>
      <c r="K386" s="14">
        <f t="shared" ref="K386" si="1401">ROUND((SUM(F386+G386+H386)+(F386*I386)+(F386*J386)),2)</f>
        <v>0</v>
      </c>
      <c r="L386" s="9"/>
      <c r="M386" s="14">
        <f t="shared" ref="M386" si="1402">SUM(K386*L386)</f>
        <v>0</v>
      </c>
      <c r="N386" s="29"/>
    </row>
    <row r="387" spans="1:14" x14ac:dyDescent="0.25">
      <c r="A387" s="88">
        <f t="shared" si="1366"/>
        <v>358</v>
      </c>
      <c r="B387" s="1"/>
      <c r="C387" s="1"/>
      <c r="D387" s="2"/>
      <c r="E387" s="13">
        <f t="shared" si="1276"/>
        <v>0</v>
      </c>
      <c r="F387" s="14">
        <f t="shared" ref="F387" si="1403">IF(E387-D387&gt;0,E387-D387,0)</f>
        <v>0</v>
      </c>
      <c r="G387" s="14">
        <f t="shared" ref="G387" si="1404">F387*0.062</f>
        <v>0</v>
      </c>
      <c r="H387" s="14">
        <f t="shared" ref="H387" si="1405">F387*0.0145</f>
        <v>0</v>
      </c>
      <c r="I387" s="7"/>
      <c r="J387" s="11"/>
      <c r="K387" s="14">
        <f t="shared" si="1277"/>
        <v>0</v>
      </c>
      <c r="L387" s="9"/>
      <c r="M387" s="14">
        <f t="shared" si="1278"/>
        <v>0</v>
      </c>
      <c r="N387" s="29"/>
    </row>
    <row r="388" spans="1:14" x14ac:dyDescent="0.25">
      <c r="A388" s="88">
        <f t="shared" si="1366"/>
        <v>359</v>
      </c>
      <c r="B388" s="1"/>
      <c r="C388" s="1"/>
      <c r="D388" s="2"/>
      <c r="E388" s="13">
        <f t="shared" ref="E388" si="1406">IF($C$8="25 or less",IF(D388&lt;11,0,IF(AND(D388&gt;=11,D388&lt;=11.81),D388+1,IF(AND(D388&gt;=11.82,D388&lt;=12.8),12.81,0))),IF($C$8="26 or more",IF(D388&lt;12,0,IF(AND(D388&gt;=12,D388&lt;=12.81),D388+1,IF(AND(D388&gt;=12.82,D388&lt;=13.8),13.81,0))),0))</f>
        <v>0</v>
      </c>
      <c r="F388" s="14">
        <f t="shared" ref="F388" si="1407">IF(E388-D388&gt;0,E388-D388,0)</f>
        <v>0</v>
      </c>
      <c r="G388" s="14">
        <f t="shared" ref="G388" si="1408">F388*0.062</f>
        <v>0</v>
      </c>
      <c r="H388" s="14">
        <f t="shared" ref="H388" si="1409">F388*0.0145</f>
        <v>0</v>
      </c>
      <c r="I388" s="7"/>
      <c r="J388" s="11"/>
      <c r="K388" s="14">
        <f t="shared" ref="K388" si="1410">ROUND((SUM(F388+G388+H388)+(F388*I388)+(F388*J388)),2)</f>
        <v>0</v>
      </c>
      <c r="L388" s="9"/>
      <c r="M388" s="14">
        <f t="shared" ref="M388" si="1411">SUM(K388*L388)</f>
        <v>0</v>
      </c>
      <c r="N388" s="29"/>
    </row>
    <row r="389" spans="1:14" x14ac:dyDescent="0.25">
      <c r="A389" s="88">
        <f t="shared" si="1366"/>
        <v>360</v>
      </c>
      <c r="B389" s="1"/>
      <c r="C389" s="1"/>
      <c r="D389" s="2"/>
      <c r="E389" s="13">
        <f t="shared" si="1276"/>
        <v>0</v>
      </c>
      <c r="F389" s="14">
        <f t="shared" ref="F389" si="1412">IF(E389-D389&gt;0,E389-D389,0)</f>
        <v>0</v>
      </c>
      <c r="G389" s="14">
        <f t="shared" ref="G389" si="1413">F389*0.062</f>
        <v>0</v>
      </c>
      <c r="H389" s="14">
        <f t="shared" ref="H389" si="1414">F389*0.0145</f>
        <v>0</v>
      </c>
      <c r="I389" s="7"/>
      <c r="J389" s="11"/>
      <c r="K389" s="14">
        <f t="shared" si="1277"/>
        <v>0</v>
      </c>
      <c r="L389" s="9"/>
      <c r="M389" s="14">
        <f t="shared" si="1278"/>
        <v>0</v>
      </c>
      <c r="N389" s="29"/>
    </row>
    <row r="390" spans="1:14" x14ac:dyDescent="0.25">
      <c r="A390" s="88">
        <f t="shared" si="1366"/>
        <v>361</v>
      </c>
      <c r="B390" s="1"/>
      <c r="C390" s="1"/>
      <c r="D390" s="2"/>
      <c r="E390" s="13">
        <f t="shared" ref="E390" si="1415">IF($C$8="25 or less",IF(D390&lt;11,0,IF(AND(D390&gt;=11,D390&lt;=11.81),D390+1,IF(AND(D390&gt;=11.82,D390&lt;=12.8),12.81,0))),IF($C$8="26 or more",IF(D390&lt;12,0,IF(AND(D390&gt;=12,D390&lt;=12.81),D390+1,IF(AND(D390&gt;=12.82,D390&lt;=13.8),13.81,0))),0))</f>
        <v>0</v>
      </c>
      <c r="F390" s="14">
        <f t="shared" ref="F390" si="1416">IF(E390-D390&gt;0,E390-D390,0)</f>
        <v>0</v>
      </c>
      <c r="G390" s="14">
        <f t="shared" ref="G390" si="1417">F390*0.062</f>
        <v>0</v>
      </c>
      <c r="H390" s="14">
        <f t="shared" ref="H390" si="1418">F390*0.0145</f>
        <v>0</v>
      </c>
      <c r="I390" s="7"/>
      <c r="J390" s="11"/>
      <c r="K390" s="14">
        <f t="shared" ref="K390" si="1419">ROUND((SUM(F390+G390+H390)+(F390*I390)+(F390*J390)),2)</f>
        <v>0</v>
      </c>
      <c r="L390" s="9"/>
      <c r="M390" s="14">
        <f t="shared" ref="M390" si="1420">SUM(K390*L390)</f>
        <v>0</v>
      </c>
      <c r="N390" s="29"/>
    </row>
    <row r="391" spans="1:14" x14ac:dyDescent="0.25">
      <c r="A391" s="88">
        <f t="shared" si="1366"/>
        <v>362</v>
      </c>
      <c r="B391" s="1"/>
      <c r="C391" s="1"/>
      <c r="D391" s="2"/>
      <c r="E391" s="13">
        <f t="shared" si="1276"/>
        <v>0</v>
      </c>
      <c r="F391" s="14">
        <f t="shared" ref="F391" si="1421">IF(E391-D391&gt;0,E391-D391,0)</f>
        <v>0</v>
      </c>
      <c r="G391" s="14">
        <f t="shared" ref="G391" si="1422">F391*0.062</f>
        <v>0</v>
      </c>
      <c r="H391" s="14">
        <f t="shared" ref="H391" si="1423">F391*0.0145</f>
        <v>0</v>
      </c>
      <c r="I391" s="7"/>
      <c r="J391" s="11"/>
      <c r="K391" s="14">
        <f t="shared" si="1277"/>
        <v>0</v>
      </c>
      <c r="L391" s="9"/>
      <c r="M391" s="14">
        <f t="shared" si="1278"/>
        <v>0</v>
      </c>
      <c r="N391" s="29"/>
    </row>
    <row r="392" spans="1:14" x14ac:dyDescent="0.25">
      <c r="A392" s="88">
        <f t="shared" si="1366"/>
        <v>363</v>
      </c>
      <c r="B392" s="1"/>
      <c r="C392" s="1"/>
      <c r="D392" s="2"/>
      <c r="E392" s="13">
        <f t="shared" ref="E392" si="1424">IF($C$8="25 or less",IF(D392&lt;11,0,IF(AND(D392&gt;=11,D392&lt;=11.81),D392+1,IF(AND(D392&gt;=11.82,D392&lt;=12.8),12.81,0))),IF($C$8="26 or more",IF(D392&lt;12,0,IF(AND(D392&gt;=12,D392&lt;=12.81),D392+1,IF(AND(D392&gt;=12.82,D392&lt;=13.8),13.81,0))),0))</f>
        <v>0</v>
      </c>
      <c r="F392" s="14">
        <f t="shared" ref="F392" si="1425">IF(E392-D392&gt;0,E392-D392,0)</f>
        <v>0</v>
      </c>
      <c r="G392" s="14">
        <f t="shared" ref="G392" si="1426">F392*0.062</f>
        <v>0</v>
      </c>
      <c r="H392" s="14">
        <f t="shared" ref="H392" si="1427">F392*0.0145</f>
        <v>0</v>
      </c>
      <c r="I392" s="7"/>
      <c r="J392" s="11"/>
      <c r="K392" s="14">
        <f t="shared" ref="K392" si="1428">ROUND((SUM(F392+G392+H392)+(F392*I392)+(F392*J392)),2)</f>
        <v>0</v>
      </c>
      <c r="L392" s="9"/>
      <c r="M392" s="14">
        <f t="shared" ref="M392" si="1429">SUM(K392*L392)</f>
        <v>0</v>
      </c>
      <c r="N392" s="29"/>
    </row>
    <row r="393" spans="1:14" x14ac:dyDescent="0.25">
      <c r="A393" s="88">
        <f t="shared" si="1366"/>
        <v>364</v>
      </c>
      <c r="B393" s="1"/>
      <c r="C393" s="1"/>
      <c r="D393" s="2"/>
      <c r="E393" s="13">
        <f t="shared" si="1276"/>
        <v>0</v>
      </c>
      <c r="F393" s="14">
        <f t="shared" ref="F393" si="1430">IF(E393-D393&gt;0,E393-D393,0)</f>
        <v>0</v>
      </c>
      <c r="G393" s="14">
        <f t="shared" ref="G393" si="1431">F393*0.062</f>
        <v>0</v>
      </c>
      <c r="H393" s="14">
        <f t="shared" ref="H393" si="1432">F393*0.0145</f>
        <v>0</v>
      </c>
      <c r="I393" s="7"/>
      <c r="J393" s="11"/>
      <c r="K393" s="14">
        <f t="shared" si="1277"/>
        <v>0</v>
      </c>
      <c r="L393" s="9"/>
      <c r="M393" s="14">
        <f t="shared" si="1278"/>
        <v>0</v>
      </c>
      <c r="N393" s="29"/>
    </row>
    <row r="394" spans="1:14" x14ac:dyDescent="0.25">
      <c r="A394" s="88">
        <f t="shared" si="1366"/>
        <v>365</v>
      </c>
      <c r="B394" s="1"/>
      <c r="C394" s="1"/>
      <c r="D394" s="2"/>
      <c r="E394" s="13">
        <f t="shared" ref="E394" si="1433">IF($C$8="25 or less",IF(D394&lt;11,0,IF(AND(D394&gt;=11,D394&lt;=11.81),D394+1,IF(AND(D394&gt;=11.82,D394&lt;=12.8),12.81,0))),IF($C$8="26 or more",IF(D394&lt;12,0,IF(AND(D394&gt;=12,D394&lt;=12.81),D394+1,IF(AND(D394&gt;=12.82,D394&lt;=13.8),13.81,0))),0))</f>
        <v>0</v>
      </c>
      <c r="F394" s="14">
        <f t="shared" ref="F394" si="1434">IF(E394-D394&gt;0,E394-D394,0)</f>
        <v>0</v>
      </c>
      <c r="G394" s="14">
        <f t="shared" ref="G394" si="1435">F394*0.062</f>
        <v>0</v>
      </c>
      <c r="H394" s="14">
        <f t="shared" ref="H394" si="1436">F394*0.0145</f>
        <v>0</v>
      </c>
      <c r="I394" s="7"/>
      <c r="J394" s="11"/>
      <c r="K394" s="14">
        <f t="shared" ref="K394" si="1437">ROUND((SUM(F394+G394+H394)+(F394*I394)+(F394*J394)),2)</f>
        <v>0</v>
      </c>
      <c r="L394" s="9"/>
      <c r="M394" s="14">
        <f t="shared" ref="M394" si="1438">SUM(K394*L394)</f>
        <v>0</v>
      </c>
      <c r="N394" s="29"/>
    </row>
    <row r="395" spans="1:14" x14ac:dyDescent="0.25">
      <c r="A395" s="88">
        <f t="shared" si="1366"/>
        <v>366</v>
      </c>
      <c r="B395" s="1"/>
      <c r="C395" s="1"/>
      <c r="D395" s="2"/>
      <c r="E395" s="13">
        <f t="shared" si="1276"/>
        <v>0</v>
      </c>
      <c r="F395" s="14">
        <f t="shared" ref="F395" si="1439">IF(E395-D395&gt;0,E395-D395,0)</f>
        <v>0</v>
      </c>
      <c r="G395" s="14">
        <f t="shared" ref="G395" si="1440">F395*0.062</f>
        <v>0</v>
      </c>
      <c r="H395" s="14">
        <f t="shared" ref="H395" si="1441">F395*0.0145</f>
        <v>0</v>
      </c>
      <c r="I395" s="7"/>
      <c r="J395" s="11"/>
      <c r="K395" s="14">
        <f t="shared" si="1277"/>
        <v>0</v>
      </c>
      <c r="L395" s="9"/>
      <c r="M395" s="14">
        <f t="shared" si="1278"/>
        <v>0</v>
      </c>
      <c r="N395" s="29"/>
    </row>
    <row r="396" spans="1:14" x14ac:dyDescent="0.25">
      <c r="A396" s="88">
        <f t="shared" si="1366"/>
        <v>367</v>
      </c>
      <c r="B396" s="1"/>
      <c r="C396" s="1"/>
      <c r="D396" s="2"/>
      <c r="E396" s="13">
        <f t="shared" ref="E396" si="1442">IF($C$8="25 or less",IF(D396&lt;11,0,IF(AND(D396&gt;=11,D396&lt;=11.81),D396+1,IF(AND(D396&gt;=11.82,D396&lt;=12.8),12.81,0))),IF($C$8="26 or more",IF(D396&lt;12,0,IF(AND(D396&gt;=12,D396&lt;=12.81),D396+1,IF(AND(D396&gt;=12.82,D396&lt;=13.8),13.81,0))),0))</f>
        <v>0</v>
      </c>
      <c r="F396" s="14">
        <f t="shared" ref="F396" si="1443">IF(E396-D396&gt;0,E396-D396,0)</f>
        <v>0</v>
      </c>
      <c r="G396" s="14">
        <f t="shared" ref="G396" si="1444">F396*0.062</f>
        <v>0</v>
      </c>
      <c r="H396" s="14">
        <f t="shared" ref="H396" si="1445">F396*0.0145</f>
        <v>0</v>
      </c>
      <c r="I396" s="7"/>
      <c r="J396" s="11"/>
      <c r="K396" s="14">
        <f t="shared" ref="K396" si="1446">ROUND((SUM(F396+G396+H396)+(F396*I396)+(F396*J396)),2)</f>
        <v>0</v>
      </c>
      <c r="L396" s="9"/>
      <c r="M396" s="14">
        <f t="shared" ref="M396" si="1447">SUM(K396*L396)</f>
        <v>0</v>
      </c>
      <c r="N396" s="29"/>
    </row>
    <row r="397" spans="1:14" x14ac:dyDescent="0.25">
      <c r="A397" s="88">
        <f t="shared" si="1366"/>
        <v>368</v>
      </c>
      <c r="B397" s="1"/>
      <c r="C397" s="1"/>
      <c r="D397" s="2"/>
      <c r="E397" s="13">
        <f t="shared" si="1276"/>
        <v>0</v>
      </c>
      <c r="F397" s="14">
        <f t="shared" ref="F397" si="1448">IF(E397-D397&gt;0,E397-D397,0)</f>
        <v>0</v>
      </c>
      <c r="G397" s="14">
        <f t="shared" ref="G397" si="1449">F397*0.062</f>
        <v>0</v>
      </c>
      <c r="H397" s="14">
        <f t="shared" ref="H397" si="1450">F397*0.0145</f>
        <v>0</v>
      </c>
      <c r="I397" s="7"/>
      <c r="J397" s="11"/>
      <c r="K397" s="14">
        <f t="shared" si="1277"/>
        <v>0</v>
      </c>
      <c r="L397" s="9"/>
      <c r="M397" s="14">
        <f t="shared" si="1278"/>
        <v>0</v>
      </c>
      <c r="N397" s="29"/>
    </row>
    <row r="398" spans="1:14" x14ac:dyDescent="0.25">
      <c r="A398" s="88">
        <f t="shared" si="1366"/>
        <v>369</v>
      </c>
      <c r="B398" s="1"/>
      <c r="C398" s="1"/>
      <c r="D398" s="2"/>
      <c r="E398" s="13">
        <f t="shared" ref="E398" si="1451">IF($C$8="25 or less",IF(D398&lt;11,0,IF(AND(D398&gt;=11,D398&lt;=11.81),D398+1,IF(AND(D398&gt;=11.82,D398&lt;=12.8),12.81,0))),IF($C$8="26 or more",IF(D398&lt;12,0,IF(AND(D398&gt;=12,D398&lt;=12.81),D398+1,IF(AND(D398&gt;=12.82,D398&lt;=13.8),13.81,0))),0))</f>
        <v>0</v>
      </c>
      <c r="F398" s="14">
        <f t="shared" ref="F398" si="1452">IF(E398-D398&gt;0,E398-D398,0)</f>
        <v>0</v>
      </c>
      <c r="G398" s="14">
        <f t="shared" ref="G398" si="1453">F398*0.062</f>
        <v>0</v>
      </c>
      <c r="H398" s="14">
        <f t="shared" ref="H398" si="1454">F398*0.0145</f>
        <v>0</v>
      </c>
      <c r="I398" s="7"/>
      <c r="J398" s="11"/>
      <c r="K398" s="14">
        <f t="shared" ref="K398" si="1455">ROUND((SUM(F398+G398+H398)+(F398*I398)+(F398*J398)),2)</f>
        <v>0</v>
      </c>
      <c r="L398" s="9"/>
      <c r="M398" s="14">
        <f t="shared" ref="M398" si="1456">SUM(K398*L398)</f>
        <v>0</v>
      </c>
      <c r="N398" s="29"/>
    </row>
    <row r="399" spans="1:14" x14ac:dyDescent="0.25">
      <c r="A399" s="88">
        <f t="shared" si="1366"/>
        <v>370</v>
      </c>
      <c r="B399" s="1"/>
      <c r="C399" s="1"/>
      <c r="D399" s="2"/>
      <c r="E399" s="13">
        <f t="shared" si="1276"/>
        <v>0</v>
      </c>
      <c r="F399" s="14">
        <f t="shared" ref="F399" si="1457">IF(E399-D399&gt;0,E399-D399,0)</f>
        <v>0</v>
      </c>
      <c r="G399" s="14">
        <f t="shared" ref="G399" si="1458">F399*0.062</f>
        <v>0</v>
      </c>
      <c r="H399" s="14">
        <f t="shared" ref="H399" si="1459">F399*0.0145</f>
        <v>0</v>
      </c>
      <c r="I399" s="7"/>
      <c r="J399" s="11"/>
      <c r="K399" s="14">
        <f t="shared" si="1277"/>
        <v>0</v>
      </c>
      <c r="L399" s="9"/>
      <c r="M399" s="14">
        <f t="shared" si="1278"/>
        <v>0</v>
      </c>
      <c r="N399" s="29"/>
    </row>
    <row r="400" spans="1:14" x14ac:dyDescent="0.25">
      <c r="A400" s="88">
        <f t="shared" si="1366"/>
        <v>371</v>
      </c>
      <c r="B400" s="1"/>
      <c r="C400" s="1"/>
      <c r="D400" s="2"/>
      <c r="E400" s="13">
        <f t="shared" ref="E400" si="1460">IF($C$8="25 or less",IF(D400&lt;11,0,IF(AND(D400&gt;=11,D400&lt;=11.81),D400+1,IF(AND(D400&gt;=11.82,D400&lt;=12.8),12.81,0))),IF($C$8="26 or more",IF(D400&lt;12,0,IF(AND(D400&gt;=12,D400&lt;=12.81),D400+1,IF(AND(D400&gt;=12.82,D400&lt;=13.8),13.81,0))),0))</f>
        <v>0</v>
      </c>
      <c r="F400" s="14">
        <f t="shared" ref="F400" si="1461">IF(E400-D400&gt;0,E400-D400,0)</f>
        <v>0</v>
      </c>
      <c r="G400" s="14">
        <f t="shared" ref="G400" si="1462">F400*0.062</f>
        <v>0</v>
      </c>
      <c r="H400" s="14">
        <f t="shared" ref="H400" si="1463">F400*0.0145</f>
        <v>0</v>
      </c>
      <c r="I400" s="7"/>
      <c r="J400" s="11"/>
      <c r="K400" s="14">
        <f t="shared" ref="K400" si="1464">ROUND((SUM(F400+G400+H400)+(F400*I400)+(F400*J400)),2)</f>
        <v>0</v>
      </c>
      <c r="L400" s="9"/>
      <c r="M400" s="14">
        <f t="shared" ref="M400" si="1465">SUM(K400*L400)</f>
        <v>0</v>
      </c>
      <c r="N400" s="29"/>
    </row>
    <row r="401" spans="1:14" x14ac:dyDescent="0.25">
      <c r="A401" s="88">
        <f t="shared" si="1366"/>
        <v>372</v>
      </c>
      <c r="B401" s="1"/>
      <c r="C401" s="1"/>
      <c r="D401" s="2"/>
      <c r="E401" s="13">
        <f t="shared" si="1276"/>
        <v>0</v>
      </c>
      <c r="F401" s="14">
        <f t="shared" ref="F401" si="1466">IF(E401-D401&gt;0,E401-D401,0)</f>
        <v>0</v>
      </c>
      <c r="G401" s="14">
        <f t="shared" ref="G401" si="1467">F401*0.062</f>
        <v>0</v>
      </c>
      <c r="H401" s="14">
        <f t="shared" ref="H401" si="1468">F401*0.0145</f>
        <v>0</v>
      </c>
      <c r="I401" s="7"/>
      <c r="J401" s="11"/>
      <c r="K401" s="14">
        <f t="shared" si="1277"/>
        <v>0</v>
      </c>
      <c r="L401" s="9"/>
      <c r="M401" s="14">
        <f t="shared" si="1278"/>
        <v>0</v>
      </c>
      <c r="N401" s="29"/>
    </row>
    <row r="402" spans="1:14" x14ac:dyDescent="0.25">
      <c r="A402" s="88">
        <f t="shared" si="1366"/>
        <v>373</v>
      </c>
      <c r="B402" s="1"/>
      <c r="C402" s="1"/>
      <c r="D402" s="2"/>
      <c r="E402" s="13">
        <f t="shared" ref="E402" si="1469">IF($C$8="25 or less",IF(D402&lt;11,0,IF(AND(D402&gt;=11,D402&lt;=11.81),D402+1,IF(AND(D402&gt;=11.82,D402&lt;=12.8),12.81,0))),IF($C$8="26 or more",IF(D402&lt;12,0,IF(AND(D402&gt;=12,D402&lt;=12.81),D402+1,IF(AND(D402&gt;=12.82,D402&lt;=13.8),13.81,0))),0))</f>
        <v>0</v>
      </c>
      <c r="F402" s="14">
        <f t="shared" ref="F402" si="1470">IF(E402-D402&gt;0,E402-D402,0)</f>
        <v>0</v>
      </c>
      <c r="G402" s="14">
        <f t="shared" ref="G402" si="1471">F402*0.062</f>
        <v>0</v>
      </c>
      <c r="H402" s="14">
        <f t="shared" ref="H402" si="1472">F402*0.0145</f>
        <v>0</v>
      </c>
      <c r="I402" s="7"/>
      <c r="J402" s="11"/>
      <c r="K402" s="14">
        <f t="shared" ref="K402" si="1473">ROUND((SUM(F402+G402+H402)+(F402*I402)+(F402*J402)),2)</f>
        <v>0</v>
      </c>
      <c r="L402" s="9"/>
      <c r="M402" s="14">
        <f t="shared" ref="M402" si="1474">SUM(K402*L402)</f>
        <v>0</v>
      </c>
      <c r="N402" s="29"/>
    </row>
    <row r="403" spans="1:14" x14ac:dyDescent="0.25">
      <c r="A403" s="88">
        <f t="shared" si="1366"/>
        <v>374</v>
      </c>
      <c r="B403" s="1"/>
      <c r="C403" s="1"/>
      <c r="D403" s="2"/>
      <c r="E403" s="13">
        <f t="shared" si="1276"/>
        <v>0</v>
      </c>
      <c r="F403" s="14">
        <f t="shared" ref="F403" si="1475">IF(E403-D403&gt;0,E403-D403,0)</f>
        <v>0</v>
      </c>
      <c r="G403" s="14">
        <f t="shared" ref="G403" si="1476">F403*0.062</f>
        <v>0</v>
      </c>
      <c r="H403" s="14">
        <f t="shared" ref="H403" si="1477">F403*0.0145</f>
        <v>0</v>
      </c>
      <c r="I403" s="7"/>
      <c r="J403" s="11"/>
      <c r="K403" s="14">
        <f t="shared" si="1277"/>
        <v>0</v>
      </c>
      <c r="L403" s="9"/>
      <c r="M403" s="14">
        <f t="shared" si="1278"/>
        <v>0</v>
      </c>
      <c r="N403" s="29"/>
    </row>
    <row r="404" spans="1:14" x14ac:dyDescent="0.25">
      <c r="A404" s="88">
        <f t="shared" si="1366"/>
        <v>375</v>
      </c>
      <c r="B404" s="1"/>
      <c r="C404" s="1"/>
      <c r="D404" s="2"/>
      <c r="E404" s="13">
        <f t="shared" ref="E404" si="1478">IF($C$8="25 or less",IF(D404&lt;11,0,IF(AND(D404&gt;=11,D404&lt;=11.81),D404+1,IF(AND(D404&gt;=11.82,D404&lt;=12.8),12.81,0))),IF($C$8="26 or more",IF(D404&lt;12,0,IF(AND(D404&gt;=12,D404&lt;=12.81),D404+1,IF(AND(D404&gt;=12.82,D404&lt;=13.8),13.81,0))),0))</f>
        <v>0</v>
      </c>
      <c r="F404" s="14">
        <f t="shared" ref="F404" si="1479">IF(E404-D404&gt;0,E404-D404,0)</f>
        <v>0</v>
      </c>
      <c r="G404" s="14">
        <f t="shared" ref="G404" si="1480">F404*0.062</f>
        <v>0</v>
      </c>
      <c r="H404" s="14">
        <f t="shared" ref="H404" si="1481">F404*0.0145</f>
        <v>0</v>
      </c>
      <c r="I404" s="7"/>
      <c r="J404" s="11"/>
      <c r="K404" s="14">
        <f t="shared" ref="K404" si="1482">ROUND((SUM(F404+G404+H404)+(F404*I404)+(F404*J404)),2)</f>
        <v>0</v>
      </c>
      <c r="L404" s="9"/>
      <c r="M404" s="14">
        <f t="shared" ref="M404" si="1483">SUM(K404*L404)</f>
        <v>0</v>
      </c>
      <c r="N404" s="29"/>
    </row>
    <row r="405" spans="1:14" x14ac:dyDescent="0.25">
      <c r="A405" s="88">
        <f t="shared" si="1366"/>
        <v>376</v>
      </c>
      <c r="B405" s="1"/>
      <c r="C405" s="1"/>
      <c r="D405" s="2"/>
      <c r="E405" s="13">
        <f t="shared" si="1276"/>
        <v>0</v>
      </c>
      <c r="F405" s="14">
        <f t="shared" ref="F405" si="1484">IF(E405-D405&gt;0,E405-D405,0)</f>
        <v>0</v>
      </c>
      <c r="G405" s="14">
        <f t="shared" ref="G405" si="1485">F405*0.062</f>
        <v>0</v>
      </c>
      <c r="H405" s="14">
        <f t="shared" ref="H405" si="1486">F405*0.0145</f>
        <v>0</v>
      </c>
      <c r="I405" s="7"/>
      <c r="J405" s="11"/>
      <c r="K405" s="14">
        <f t="shared" si="1277"/>
        <v>0</v>
      </c>
      <c r="L405" s="9"/>
      <c r="M405" s="14">
        <f t="shared" si="1278"/>
        <v>0</v>
      </c>
      <c r="N405" s="29"/>
    </row>
    <row r="406" spans="1:14" x14ac:dyDescent="0.25">
      <c r="A406" s="88">
        <f t="shared" si="1366"/>
        <v>377</v>
      </c>
      <c r="B406" s="1"/>
      <c r="C406" s="1"/>
      <c r="D406" s="2"/>
      <c r="E406" s="13">
        <f t="shared" ref="E406" si="1487">IF($C$8="25 or less",IF(D406&lt;11,0,IF(AND(D406&gt;=11,D406&lt;=11.81),D406+1,IF(AND(D406&gt;=11.82,D406&lt;=12.8),12.81,0))),IF($C$8="26 or more",IF(D406&lt;12,0,IF(AND(D406&gt;=12,D406&lt;=12.81),D406+1,IF(AND(D406&gt;=12.82,D406&lt;=13.8),13.81,0))),0))</f>
        <v>0</v>
      </c>
      <c r="F406" s="14">
        <f t="shared" ref="F406" si="1488">IF(E406-D406&gt;0,E406-D406,0)</f>
        <v>0</v>
      </c>
      <c r="G406" s="14">
        <f t="shared" ref="G406" si="1489">F406*0.062</f>
        <v>0</v>
      </c>
      <c r="H406" s="14">
        <f t="shared" ref="H406" si="1490">F406*0.0145</f>
        <v>0</v>
      </c>
      <c r="I406" s="7"/>
      <c r="J406" s="11"/>
      <c r="K406" s="14">
        <f t="shared" ref="K406" si="1491">ROUND((SUM(F406+G406+H406)+(F406*I406)+(F406*J406)),2)</f>
        <v>0</v>
      </c>
      <c r="L406" s="9"/>
      <c r="M406" s="14">
        <f t="shared" ref="M406" si="1492">SUM(K406*L406)</f>
        <v>0</v>
      </c>
      <c r="N406" s="29"/>
    </row>
    <row r="407" spans="1:14" x14ac:dyDescent="0.25">
      <c r="A407" s="88">
        <f t="shared" si="1366"/>
        <v>378</v>
      </c>
      <c r="B407" s="1"/>
      <c r="C407" s="1"/>
      <c r="D407" s="2"/>
      <c r="E407" s="13">
        <f t="shared" si="1276"/>
        <v>0</v>
      </c>
      <c r="F407" s="14">
        <f t="shared" ref="F407" si="1493">IF(E407-D407&gt;0,E407-D407,0)</f>
        <v>0</v>
      </c>
      <c r="G407" s="14">
        <f t="shared" ref="G407" si="1494">F407*0.062</f>
        <v>0</v>
      </c>
      <c r="H407" s="14">
        <f t="shared" ref="H407" si="1495">F407*0.0145</f>
        <v>0</v>
      </c>
      <c r="I407" s="7"/>
      <c r="J407" s="11"/>
      <c r="K407" s="14">
        <f t="shared" si="1277"/>
        <v>0</v>
      </c>
      <c r="L407" s="9"/>
      <c r="M407" s="14">
        <f t="shared" si="1278"/>
        <v>0</v>
      </c>
      <c r="N407" s="29"/>
    </row>
    <row r="408" spans="1:14" x14ac:dyDescent="0.25">
      <c r="A408" s="88">
        <f t="shared" si="1366"/>
        <v>379</v>
      </c>
      <c r="B408" s="1"/>
      <c r="C408" s="1"/>
      <c r="D408" s="2"/>
      <c r="E408" s="13">
        <f t="shared" ref="E408" si="1496">IF($C$8="25 or less",IF(D408&lt;11,0,IF(AND(D408&gt;=11,D408&lt;=11.81),D408+1,IF(AND(D408&gt;=11.82,D408&lt;=12.8),12.81,0))),IF($C$8="26 or more",IF(D408&lt;12,0,IF(AND(D408&gt;=12,D408&lt;=12.81),D408+1,IF(AND(D408&gt;=12.82,D408&lt;=13.8),13.81,0))),0))</f>
        <v>0</v>
      </c>
      <c r="F408" s="14">
        <f t="shared" ref="F408" si="1497">IF(E408-D408&gt;0,E408-D408,0)</f>
        <v>0</v>
      </c>
      <c r="G408" s="14">
        <f t="shared" ref="G408" si="1498">F408*0.062</f>
        <v>0</v>
      </c>
      <c r="H408" s="14">
        <f t="shared" ref="H408" si="1499">F408*0.0145</f>
        <v>0</v>
      </c>
      <c r="I408" s="7"/>
      <c r="J408" s="11"/>
      <c r="K408" s="14">
        <f t="shared" ref="K408" si="1500">ROUND((SUM(F408+G408+H408)+(F408*I408)+(F408*J408)),2)</f>
        <v>0</v>
      </c>
      <c r="L408" s="9"/>
      <c r="M408" s="14">
        <f t="shared" ref="M408" si="1501">SUM(K408*L408)</f>
        <v>0</v>
      </c>
      <c r="N408" s="29"/>
    </row>
    <row r="409" spans="1:14" x14ac:dyDescent="0.25">
      <c r="A409" s="88">
        <f t="shared" si="1366"/>
        <v>380</v>
      </c>
      <c r="B409" s="1"/>
      <c r="C409" s="1"/>
      <c r="D409" s="2"/>
      <c r="E409" s="13">
        <f t="shared" si="1276"/>
        <v>0</v>
      </c>
      <c r="F409" s="14">
        <f t="shared" ref="F409" si="1502">IF(E409-D409&gt;0,E409-D409,0)</f>
        <v>0</v>
      </c>
      <c r="G409" s="14">
        <f t="shared" ref="G409" si="1503">F409*0.062</f>
        <v>0</v>
      </c>
      <c r="H409" s="14">
        <f t="shared" ref="H409" si="1504">F409*0.0145</f>
        <v>0</v>
      </c>
      <c r="I409" s="7"/>
      <c r="J409" s="11"/>
      <c r="K409" s="14">
        <f t="shared" si="1277"/>
        <v>0</v>
      </c>
      <c r="L409" s="9"/>
      <c r="M409" s="14">
        <f t="shared" si="1278"/>
        <v>0</v>
      </c>
      <c r="N409" s="29"/>
    </row>
    <row r="410" spans="1:14" x14ac:dyDescent="0.25">
      <c r="A410" s="88">
        <f t="shared" si="1366"/>
        <v>381</v>
      </c>
      <c r="B410" s="1"/>
      <c r="C410" s="1"/>
      <c r="D410" s="2"/>
      <c r="E410" s="13">
        <f t="shared" ref="E410" si="1505">IF($C$8="25 or less",IF(D410&lt;11,0,IF(AND(D410&gt;=11,D410&lt;=11.81),D410+1,IF(AND(D410&gt;=11.82,D410&lt;=12.8),12.81,0))),IF($C$8="26 or more",IF(D410&lt;12,0,IF(AND(D410&gt;=12,D410&lt;=12.81),D410+1,IF(AND(D410&gt;=12.82,D410&lt;=13.8),13.81,0))),0))</f>
        <v>0</v>
      </c>
      <c r="F410" s="14">
        <f t="shared" ref="F410" si="1506">IF(E410-D410&gt;0,E410-D410,0)</f>
        <v>0</v>
      </c>
      <c r="G410" s="14">
        <f t="shared" ref="G410" si="1507">F410*0.062</f>
        <v>0</v>
      </c>
      <c r="H410" s="14">
        <f t="shared" ref="H410" si="1508">F410*0.0145</f>
        <v>0</v>
      </c>
      <c r="I410" s="7"/>
      <c r="J410" s="11"/>
      <c r="K410" s="14">
        <f t="shared" ref="K410" si="1509">ROUND((SUM(F410+G410+H410)+(F410*I410)+(F410*J410)),2)</f>
        <v>0</v>
      </c>
      <c r="L410" s="9"/>
      <c r="M410" s="14">
        <f t="shared" ref="M410" si="1510">SUM(K410*L410)</f>
        <v>0</v>
      </c>
      <c r="N410" s="29"/>
    </row>
    <row r="411" spans="1:14" x14ac:dyDescent="0.25">
      <c r="A411" s="88">
        <f t="shared" si="1366"/>
        <v>382</v>
      </c>
      <c r="B411" s="1"/>
      <c r="C411" s="1"/>
      <c r="D411" s="2"/>
      <c r="E411" s="13">
        <f t="shared" si="1276"/>
        <v>0</v>
      </c>
      <c r="F411" s="14">
        <f t="shared" ref="F411" si="1511">IF(E411-D411&gt;0,E411-D411,0)</f>
        <v>0</v>
      </c>
      <c r="G411" s="14">
        <f t="shared" ref="G411" si="1512">F411*0.062</f>
        <v>0</v>
      </c>
      <c r="H411" s="14">
        <f t="shared" ref="H411" si="1513">F411*0.0145</f>
        <v>0</v>
      </c>
      <c r="I411" s="7"/>
      <c r="J411" s="11"/>
      <c r="K411" s="14">
        <f t="shared" si="1277"/>
        <v>0</v>
      </c>
      <c r="L411" s="9"/>
      <c r="M411" s="14">
        <f t="shared" si="1278"/>
        <v>0</v>
      </c>
      <c r="N411" s="29"/>
    </row>
    <row r="412" spans="1:14" x14ac:dyDescent="0.25">
      <c r="A412" s="88">
        <f t="shared" si="1366"/>
        <v>383</v>
      </c>
      <c r="B412" s="1"/>
      <c r="C412" s="1"/>
      <c r="D412" s="2"/>
      <c r="E412" s="13">
        <f t="shared" ref="E412" si="1514">IF($C$8="25 or less",IF(D412&lt;11,0,IF(AND(D412&gt;=11,D412&lt;=11.81),D412+1,IF(AND(D412&gt;=11.82,D412&lt;=12.8),12.81,0))),IF($C$8="26 or more",IF(D412&lt;12,0,IF(AND(D412&gt;=12,D412&lt;=12.81),D412+1,IF(AND(D412&gt;=12.82,D412&lt;=13.8),13.81,0))),0))</f>
        <v>0</v>
      </c>
      <c r="F412" s="14">
        <f t="shared" ref="F412" si="1515">IF(E412-D412&gt;0,E412-D412,0)</f>
        <v>0</v>
      </c>
      <c r="G412" s="14">
        <f t="shared" ref="G412" si="1516">F412*0.062</f>
        <v>0</v>
      </c>
      <c r="H412" s="14">
        <f t="shared" ref="H412" si="1517">F412*0.0145</f>
        <v>0</v>
      </c>
      <c r="I412" s="7"/>
      <c r="J412" s="11"/>
      <c r="K412" s="14">
        <f t="shared" ref="K412" si="1518">ROUND((SUM(F412+G412+H412)+(F412*I412)+(F412*J412)),2)</f>
        <v>0</v>
      </c>
      <c r="L412" s="9"/>
      <c r="M412" s="14">
        <f t="shared" ref="M412" si="1519">SUM(K412*L412)</f>
        <v>0</v>
      </c>
      <c r="N412" s="29"/>
    </row>
    <row r="413" spans="1:14" x14ac:dyDescent="0.25">
      <c r="A413" s="88">
        <f t="shared" si="1366"/>
        <v>384</v>
      </c>
      <c r="B413" s="1"/>
      <c r="C413" s="1"/>
      <c r="D413" s="2"/>
      <c r="E413" s="13">
        <f t="shared" si="1276"/>
        <v>0</v>
      </c>
      <c r="F413" s="14">
        <f t="shared" ref="F413" si="1520">IF(E413-D413&gt;0,E413-D413,0)</f>
        <v>0</v>
      </c>
      <c r="G413" s="14">
        <f t="shared" ref="G413" si="1521">F413*0.062</f>
        <v>0</v>
      </c>
      <c r="H413" s="14">
        <f t="shared" ref="H413" si="1522">F413*0.0145</f>
        <v>0</v>
      </c>
      <c r="I413" s="7"/>
      <c r="J413" s="11"/>
      <c r="K413" s="14">
        <f t="shared" si="1277"/>
        <v>0</v>
      </c>
      <c r="L413" s="9"/>
      <c r="M413" s="14">
        <f t="shared" si="1278"/>
        <v>0</v>
      </c>
      <c r="N413" s="29"/>
    </row>
    <row r="414" spans="1:14" x14ac:dyDescent="0.25">
      <c r="A414" s="88">
        <f t="shared" si="1366"/>
        <v>385</v>
      </c>
      <c r="B414" s="1"/>
      <c r="C414" s="1"/>
      <c r="D414" s="2"/>
      <c r="E414" s="13">
        <f t="shared" ref="E414" si="1523">IF($C$8="25 or less",IF(D414&lt;11,0,IF(AND(D414&gt;=11,D414&lt;=11.81),D414+1,IF(AND(D414&gt;=11.82,D414&lt;=12.8),12.81,0))),IF($C$8="26 or more",IF(D414&lt;12,0,IF(AND(D414&gt;=12,D414&lt;=12.81),D414+1,IF(AND(D414&gt;=12.82,D414&lt;=13.8),13.81,0))),0))</f>
        <v>0</v>
      </c>
      <c r="F414" s="14">
        <f t="shared" ref="F414" si="1524">IF(E414-D414&gt;0,E414-D414,0)</f>
        <v>0</v>
      </c>
      <c r="G414" s="14">
        <f t="shared" ref="G414" si="1525">F414*0.062</f>
        <v>0</v>
      </c>
      <c r="H414" s="14">
        <f t="shared" ref="H414" si="1526">F414*0.0145</f>
        <v>0</v>
      </c>
      <c r="I414" s="7"/>
      <c r="J414" s="11"/>
      <c r="K414" s="14">
        <f t="shared" ref="K414" si="1527">ROUND((SUM(F414+G414+H414)+(F414*I414)+(F414*J414)),2)</f>
        <v>0</v>
      </c>
      <c r="L414" s="9"/>
      <c r="M414" s="14">
        <f t="shared" ref="M414" si="1528">SUM(K414*L414)</f>
        <v>0</v>
      </c>
      <c r="N414" s="29"/>
    </row>
    <row r="415" spans="1:14" x14ac:dyDescent="0.25">
      <c r="A415" s="88">
        <f t="shared" si="1366"/>
        <v>386</v>
      </c>
      <c r="B415" s="1"/>
      <c r="C415" s="1"/>
      <c r="D415" s="2"/>
      <c r="E415" s="13">
        <f t="shared" si="1276"/>
        <v>0</v>
      </c>
      <c r="F415" s="14">
        <f t="shared" ref="F415" si="1529">IF(E415-D415&gt;0,E415-D415,0)</f>
        <v>0</v>
      </c>
      <c r="G415" s="14">
        <f t="shared" ref="G415" si="1530">F415*0.062</f>
        <v>0</v>
      </c>
      <c r="H415" s="14">
        <f t="shared" ref="H415" si="1531">F415*0.0145</f>
        <v>0</v>
      </c>
      <c r="I415" s="7"/>
      <c r="J415" s="11"/>
      <c r="K415" s="14">
        <f t="shared" si="1277"/>
        <v>0</v>
      </c>
      <c r="L415" s="9"/>
      <c r="M415" s="14">
        <f t="shared" si="1278"/>
        <v>0</v>
      </c>
      <c r="N415" s="29"/>
    </row>
    <row r="416" spans="1:14" x14ac:dyDescent="0.25">
      <c r="A416" s="88">
        <f t="shared" si="1366"/>
        <v>387</v>
      </c>
      <c r="B416" s="1"/>
      <c r="C416" s="1"/>
      <c r="D416" s="2"/>
      <c r="E416" s="13">
        <f t="shared" ref="E416" si="1532">IF($C$8="25 or less",IF(D416&lt;11,0,IF(AND(D416&gt;=11,D416&lt;=11.81),D416+1,IF(AND(D416&gt;=11.82,D416&lt;=12.8),12.81,0))),IF($C$8="26 or more",IF(D416&lt;12,0,IF(AND(D416&gt;=12,D416&lt;=12.81),D416+1,IF(AND(D416&gt;=12.82,D416&lt;=13.8),13.81,0))),0))</f>
        <v>0</v>
      </c>
      <c r="F416" s="14">
        <f t="shared" ref="F416" si="1533">IF(E416-D416&gt;0,E416-D416,0)</f>
        <v>0</v>
      </c>
      <c r="G416" s="14">
        <f t="shared" ref="G416" si="1534">F416*0.062</f>
        <v>0</v>
      </c>
      <c r="H416" s="14">
        <f t="shared" ref="H416" si="1535">F416*0.0145</f>
        <v>0</v>
      </c>
      <c r="I416" s="7"/>
      <c r="J416" s="11"/>
      <c r="K416" s="14">
        <f t="shared" ref="K416" si="1536">ROUND((SUM(F416+G416+H416)+(F416*I416)+(F416*J416)),2)</f>
        <v>0</v>
      </c>
      <c r="L416" s="9"/>
      <c r="M416" s="14">
        <f t="shared" ref="M416" si="1537">SUM(K416*L416)</f>
        <v>0</v>
      </c>
      <c r="N416" s="29"/>
    </row>
    <row r="417" spans="1:14" x14ac:dyDescent="0.25">
      <c r="A417" s="88">
        <f t="shared" si="1366"/>
        <v>388</v>
      </c>
      <c r="B417" s="1"/>
      <c r="C417" s="1"/>
      <c r="D417" s="2"/>
      <c r="E417" s="13">
        <f t="shared" si="1276"/>
        <v>0</v>
      </c>
      <c r="F417" s="14">
        <f t="shared" ref="F417" si="1538">IF(E417-D417&gt;0,E417-D417,0)</f>
        <v>0</v>
      </c>
      <c r="G417" s="14">
        <f t="shared" ref="G417" si="1539">F417*0.062</f>
        <v>0</v>
      </c>
      <c r="H417" s="14">
        <f t="shared" ref="H417" si="1540">F417*0.0145</f>
        <v>0</v>
      </c>
      <c r="I417" s="7"/>
      <c r="J417" s="11"/>
      <c r="K417" s="14">
        <f t="shared" si="1277"/>
        <v>0</v>
      </c>
      <c r="L417" s="9"/>
      <c r="M417" s="14">
        <f t="shared" si="1278"/>
        <v>0</v>
      </c>
      <c r="N417" s="29"/>
    </row>
    <row r="418" spans="1:14" x14ac:dyDescent="0.25">
      <c r="A418" s="88">
        <f t="shared" si="1366"/>
        <v>389</v>
      </c>
      <c r="B418" s="1"/>
      <c r="C418" s="1"/>
      <c r="D418" s="2"/>
      <c r="E418" s="13">
        <f t="shared" ref="E418" si="1541">IF($C$8="25 or less",IF(D418&lt;11,0,IF(AND(D418&gt;=11,D418&lt;=11.81),D418+1,IF(AND(D418&gt;=11.82,D418&lt;=12.8),12.81,0))),IF($C$8="26 or more",IF(D418&lt;12,0,IF(AND(D418&gt;=12,D418&lt;=12.81),D418+1,IF(AND(D418&gt;=12.82,D418&lt;=13.8),13.81,0))),0))</f>
        <v>0</v>
      </c>
      <c r="F418" s="14">
        <f t="shared" ref="F418" si="1542">IF(E418-D418&gt;0,E418-D418,0)</f>
        <v>0</v>
      </c>
      <c r="G418" s="14">
        <f t="shared" ref="G418" si="1543">F418*0.062</f>
        <v>0</v>
      </c>
      <c r="H418" s="14">
        <f t="shared" ref="H418" si="1544">F418*0.0145</f>
        <v>0</v>
      </c>
      <c r="I418" s="7"/>
      <c r="J418" s="11"/>
      <c r="K418" s="14">
        <f t="shared" ref="K418" si="1545">ROUND((SUM(F418+G418+H418)+(F418*I418)+(F418*J418)),2)</f>
        <v>0</v>
      </c>
      <c r="L418" s="9"/>
      <c r="M418" s="14">
        <f t="shared" ref="M418" si="1546">SUM(K418*L418)</f>
        <v>0</v>
      </c>
      <c r="N418" s="29"/>
    </row>
    <row r="419" spans="1:14" x14ac:dyDescent="0.25">
      <c r="A419" s="88">
        <f t="shared" si="1366"/>
        <v>390</v>
      </c>
      <c r="B419" s="1"/>
      <c r="C419" s="1"/>
      <c r="D419" s="2"/>
      <c r="E419" s="13">
        <f t="shared" si="1276"/>
        <v>0</v>
      </c>
      <c r="F419" s="14">
        <f t="shared" ref="F419" si="1547">IF(E419-D419&gt;0,E419-D419,0)</f>
        <v>0</v>
      </c>
      <c r="G419" s="14">
        <f t="shared" ref="G419" si="1548">F419*0.062</f>
        <v>0</v>
      </c>
      <c r="H419" s="14">
        <f t="shared" ref="H419" si="1549">F419*0.0145</f>
        <v>0</v>
      </c>
      <c r="I419" s="7"/>
      <c r="J419" s="11"/>
      <c r="K419" s="14">
        <f t="shared" si="1277"/>
        <v>0</v>
      </c>
      <c r="L419" s="9"/>
      <c r="M419" s="14">
        <f t="shared" si="1278"/>
        <v>0</v>
      </c>
      <c r="N419" s="29"/>
    </row>
    <row r="420" spans="1:14" x14ac:dyDescent="0.25">
      <c r="A420" s="88">
        <f t="shared" si="1366"/>
        <v>391</v>
      </c>
      <c r="B420" s="1"/>
      <c r="C420" s="1"/>
      <c r="D420" s="2"/>
      <c r="E420" s="13">
        <f t="shared" ref="E420" si="1550">IF($C$8="25 or less",IF(D420&lt;11,0,IF(AND(D420&gt;=11,D420&lt;=11.81),D420+1,IF(AND(D420&gt;=11.82,D420&lt;=12.8),12.81,0))),IF($C$8="26 or more",IF(D420&lt;12,0,IF(AND(D420&gt;=12,D420&lt;=12.81),D420+1,IF(AND(D420&gt;=12.82,D420&lt;=13.8),13.81,0))),0))</f>
        <v>0</v>
      </c>
      <c r="F420" s="14">
        <f t="shared" ref="F420" si="1551">IF(E420-D420&gt;0,E420-D420,0)</f>
        <v>0</v>
      </c>
      <c r="G420" s="14">
        <f t="shared" ref="G420" si="1552">F420*0.062</f>
        <v>0</v>
      </c>
      <c r="H420" s="14">
        <f t="shared" ref="H420" si="1553">F420*0.0145</f>
        <v>0</v>
      </c>
      <c r="I420" s="7"/>
      <c r="J420" s="11"/>
      <c r="K420" s="14">
        <f t="shared" ref="K420" si="1554">ROUND((SUM(F420+G420+H420)+(F420*I420)+(F420*J420)),2)</f>
        <v>0</v>
      </c>
      <c r="L420" s="9"/>
      <c r="M420" s="14">
        <f t="shared" ref="M420" si="1555">SUM(K420*L420)</f>
        <v>0</v>
      </c>
      <c r="N420" s="29"/>
    </row>
    <row r="421" spans="1:14" x14ac:dyDescent="0.25">
      <c r="A421" s="88">
        <f t="shared" si="1366"/>
        <v>392</v>
      </c>
      <c r="B421" s="1"/>
      <c r="C421" s="1"/>
      <c r="D421" s="2"/>
      <c r="E421" s="13">
        <f t="shared" si="1276"/>
        <v>0</v>
      </c>
      <c r="F421" s="14">
        <f t="shared" ref="F421" si="1556">IF(E421-D421&gt;0,E421-D421,0)</f>
        <v>0</v>
      </c>
      <c r="G421" s="14">
        <f t="shared" ref="G421" si="1557">F421*0.062</f>
        <v>0</v>
      </c>
      <c r="H421" s="14">
        <f t="shared" ref="H421" si="1558">F421*0.0145</f>
        <v>0</v>
      </c>
      <c r="I421" s="7"/>
      <c r="J421" s="11"/>
      <c r="K421" s="14">
        <f t="shared" si="1277"/>
        <v>0</v>
      </c>
      <c r="L421" s="9"/>
      <c r="M421" s="14">
        <f t="shared" si="1278"/>
        <v>0</v>
      </c>
      <c r="N421" s="29"/>
    </row>
    <row r="422" spans="1:14" x14ac:dyDescent="0.25">
      <c r="A422" s="88">
        <f t="shared" si="1366"/>
        <v>393</v>
      </c>
      <c r="B422" s="1"/>
      <c r="C422" s="1"/>
      <c r="D422" s="2"/>
      <c r="E422" s="13">
        <f t="shared" ref="E422" si="1559">IF($C$8="25 or less",IF(D422&lt;11,0,IF(AND(D422&gt;=11,D422&lt;=11.81),D422+1,IF(AND(D422&gt;=11.82,D422&lt;=12.8),12.81,0))),IF($C$8="26 or more",IF(D422&lt;12,0,IF(AND(D422&gt;=12,D422&lt;=12.81),D422+1,IF(AND(D422&gt;=12.82,D422&lt;=13.8),13.81,0))),0))</f>
        <v>0</v>
      </c>
      <c r="F422" s="14">
        <f t="shared" ref="F422" si="1560">IF(E422-D422&gt;0,E422-D422,0)</f>
        <v>0</v>
      </c>
      <c r="G422" s="14">
        <f t="shared" ref="G422" si="1561">F422*0.062</f>
        <v>0</v>
      </c>
      <c r="H422" s="14">
        <f t="shared" ref="H422" si="1562">F422*0.0145</f>
        <v>0</v>
      </c>
      <c r="I422" s="7"/>
      <c r="J422" s="11"/>
      <c r="K422" s="14">
        <f t="shared" ref="K422" si="1563">ROUND((SUM(F422+G422+H422)+(F422*I422)+(F422*J422)),2)</f>
        <v>0</v>
      </c>
      <c r="L422" s="9"/>
      <c r="M422" s="14">
        <f t="shared" ref="M422" si="1564">SUM(K422*L422)</f>
        <v>0</v>
      </c>
      <c r="N422" s="29"/>
    </row>
    <row r="423" spans="1:14" x14ac:dyDescent="0.25">
      <c r="A423" s="88">
        <f t="shared" si="1366"/>
        <v>394</v>
      </c>
      <c r="B423" s="1"/>
      <c r="C423" s="1"/>
      <c r="D423" s="2"/>
      <c r="E423" s="13">
        <f t="shared" si="1276"/>
        <v>0</v>
      </c>
      <c r="F423" s="14">
        <f t="shared" ref="F423" si="1565">IF(E423-D423&gt;0,E423-D423,0)</f>
        <v>0</v>
      </c>
      <c r="G423" s="14">
        <f t="shared" ref="G423" si="1566">F423*0.062</f>
        <v>0</v>
      </c>
      <c r="H423" s="14">
        <f t="shared" ref="H423" si="1567">F423*0.0145</f>
        <v>0</v>
      </c>
      <c r="I423" s="7"/>
      <c r="J423" s="11"/>
      <c r="K423" s="14">
        <f t="shared" si="1277"/>
        <v>0</v>
      </c>
      <c r="L423" s="9"/>
      <c r="M423" s="14">
        <f t="shared" si="1278"/>
        <v>0</v>
      </c>
      <c r="N423" s="29"/>
    </row>
    <row r="424" spans="1:14" x14ac:dyDescent="0.25">
      <c r="A424" s="88">
        <f t="shared" si="1366"/>
        <v>395</v>
      </c>
      <c r="B424" s="1"/>
      <c r="C424" s="1"/>
      <c r="D424" s="2"/>
      <c r="E424" s="13">
        <f t="shared" ref="E424" si="1568">IF($C$8="25 or less",IF(D424&lt;11,0,IF(AND(D424&gt;=11,D424&lt;=11.81),D424+1,IF(AND(D424&gt;=11.82,D424&lt;=12.8),12.81,0))),IF($C$8="26 or more",IF(D424&lt;12,0,IF(AND(D424&gt;=12,D424&lt;=12.81),D424+1,IF(AND(D424&gt;=12.82,D424&lt;=13.8),13.81,0))),0))</f>
        <v>0</v>
      </c>
      <c r="F424" s="14">
        <f t="shared" ref="F424" si="1569">IF(E424-D424&gt;0,E424-D424,0)</f>
        <v>0</v>
      </c>
      <c r="G424" s="14">
        <f t="shared" ref="G424" si="1570">F424*0.062</f>
        <v>0</v>
      </c>
      <c r="H424" s="14">
        <f t="shared" ref="H424" si="1571">F424*0.0145</f>
        <v>0</v>
      </c>
      <c r="I424" s="7"/>
      <c r="J424" s="11"/>
      <c r="K424" s="14">
        <f t="shared" ref="K424" si="1572">ROUND((SUM(F424+G424+H424)+(F424*I424)+(F424*J424)),2)</f>
        <v>0</v>
      </c>
      <c r="L424" s="9"/>
      <c r="M424" s="14">
        <f t="shared" ref="M424" si="1573">SUM(K424*L424)</f>
        <v>0</v>
      </c>
      <c r="N424" s="29"/>
    </row>
    <row r="425" spans="1:14" x14ac:dyDescent="0.25">
      <c r="A425" s="88">
        <f t="shared" si="1366"/>
        <v>396</v>
      </c>
      <c r="B425" s="1"/>
      <c r="C425" s="1"/>
      <c r="D425" s="2"/>
      <c r="E425" s="13">
        <f t="shared" si="1276"/>
        <v>0</v>
      </c>
      <c r="F425" s="14">
        <f t="shared" ref="F425" si="1574">IF(E425-D425&gt;0,E425-D425,0)</f>
        <v>0</v>
      </c>
      <c r="G425" s="14">
        <f t="shared" ref="G425" si="1575">F425*0.062</f>
        <v>0</v>
      </c>
      <c r="H425" s="14">
        <f t="shared" ref="H425" si="1576">F425*0.0145</f>
        <v>0</v>
      </c>
      <c r="I425" s="7"/>
      <c r="J425" s="11"/>
      <c r="K425" s="14">
        <f t="shared" si="1277"/>
        <v>0</v>
      </c>
      <c r="L425" s="9"/>
      <c r="M425" s="14">
        <f t="shared" si="1278"/>
        <v>0</v>
      </c>
      <c r="N425" s="29"/>
    </row>
    <row r="426" spans="1:14" x14ac:dyDescent="0.25">
      <c r="A426" s="88">
        <f t="shared" si="1366"/>
        <v>397</v>
      </c>
      <c r="B426" s="1"/>
      <c r="C426" s="1"/>
      <c r="D426" s="2"/>
      <c r="E426" s="13">
        <f t="shared" ref="E426" si="1577">IF($C$8="25 or less",IF(D426&lt;11,0,IF(AND(D426&gt;=11,D426&lt;=11.81),D426+1,IF(AND(D426&gt;=11.82,D426&lt;=12.8),12.81,0))),IF($C$8="26 or more",IF(D426&lt;12,0,IF(AND(D426&gt;=12,D426&lt;=12.81),D426+1,IF(AND(D426&gt;=12.82,D426&lt;=13.8),13.81,0))),0))</f>
        <v>0</v>
      </c>
      <c r="F426" s="14">
        <f t="shared" ref="F426" si="1578">IF(E426-D426&gt;0,E426-D426,0)</f>
        <v>0</v>
      </c>
      <c r="G426" s="14">
        <f t="shared" ref="G426" si="1579">F426*0.062</f>
        <v>0</v>
      </c>
      <c r="H426" s="14">
        <f t="shared" ref="H426" si="1580">F426*0.0145</f>
        <v>0</v>
      </c>
      <c r="I426" s="7"/>
      <c r="J426" s="11"/>
      <c r="K426" s="14">
        <f t="shared" ref="K426" si="1581">ROUND((SUM(F426+G426+H426)+(F426*I426)+(F426*J426)),2)</f>
        <v>0</v>
      </c>
      <c r="L426" s="9"/>
      <c r="M426" s="14">
        <f t="shared" ref="M426" si="1582">SUM(K426*L426)</f>
        <v>0</v>
      </c>
      <c r="N426" s="29"/>
    </row>
    <row r="427" spans="1:14" x14ac:dyDescent="0.25">
      <c r="A427" s="88">
        <f t="shared" si="1366"/>
        <v>398</v>
      </c>
      <c r="B427" s="1"/>
      <c r="C427" s="1"/>
      <c r="D427" s="2"/>
      <c r="E427" s="13">
        <f t="shared" si="1276"/>
        <v>0</v>
      </c>
      <c r="F427" s="14">
        <f t="shared" ref="F427" si="1583">IF(E427-D427&gt;0,E427-D427,0)</f>
        <v>0</v>
      </c>
      <c r="G427" s="14">
        <f t="shared" ref="G427" si="1584">F427*0.062</f>
        <v>0</v>
      </c>
      <c r="H427" s="14">
        <f t="shared" ref="H427" si="1585">F427*0.0145</f>
        <v>0</v>
      </c>
      <c r="I427" s="7"/>
      <c r="J427" s="11"/>
      <c r="K427" s="14">
        <f t="shared" si="1277"/>
        <v>0</v>
      </c>
      <c r="L427" s="9"/>
      <c r="M427" s="14">
        <f t="shared" si="1278"/>
        <v>0</v>
      </c>
      <c r="N427" s="29"/>
    </row>
    <row r="428" spans="1:14" x14ac:dyDescent="0.25">
      <c r="A428" s="88">
        <f t="shared" si="1366"/>
        <v>399</v>
      </c>
      <c r="B428" s="1"/>
      <c r="C428" s="1"/>
      <c r="D428" s="2"/>
      <c r="E428" s="13">
        <f t="shared" ref="E428" si="1586">IF($C$8="25 or less",IF(D428&lt;11,0,IF(AND(D428&gt;=11,D428&lt;=11.81),D428+1,IF(AND(D428&gt;=11.82,D428&lt;=12.8),12.81,0))),IF($C$8="26 or more",IF(D428&lt;12,0,IF(AND(D428&gt;=12,D428&lt;=12.81),D428+1,IF(AND(D428&gt;=12.82,D428&lt;=13.8),13.81,0))),0))</f>
        <v>0</v>
      </c>
      <c r="F428" s="14">
        <f t="shared" ref="F428" si="1587">IF(E428-D428&gt;0,E428-D428,0)</f>
        <v>0</v>
      </c>
      <c r="G428" s="14">
        <f t="shared" ref="G428" si="1588">F428*0.062</f>
        <v>0</v>
      </c>
      <c r="H428" s="14">
        <f t="shared" ref="H428" si="1589">F428*0.0145</f>
        <v>0</v>
      </c>
      <c r="I428" s="7"/>
      <c r="J428" s="11"/>
      <c r="K428" s="14">
        <f t="shared" ref="K428" si="1590">ROUND((SUM(F428+G428+H428)+(F428*I428)+(F428*J428)),2)</f>
        <v>0</v>
      </c>
      <c r="L428" s="9"/>
      <c r="M428" s="14">
        <f t="shared" ref="M428" si="1591">SUM(K428*L428)</f>
        <v>0</v>
      </c>
      <c r="N428" s="29"/>
    </row>
    <row r="429" spans="1:14" x14ac:dyDescent="0.25">
      <c r="A429" s="88">
        <f t="shared" si="1366"/>
        <v>400</v>
      </c>
      <c r="B429" s="1"/>
      <c r="C429" s="1"/>
      <c r="D429" s="2"/>
      <c r="E429" s="13">
        <f t="shared" si="1276"/>
        <v>0</v>
      </c>
      <c r="F429" s="14">
        <f t="shared" ref="F429" si="1592">IF(E429-D429&gt;0,E429-D429,0)</f>
        <v>0</v>
      </c>
      <c r="G429" s="14">
        <f t="shared" ref="G429" si="1593">F429*0.062</f>
        <v>0</v>
      </c>
      <c r="H429" s="14">
        <f t="shared" ref="H429" si="1594">F429*0.0145</f>
        <v>0</v>
      </c>
      <c r="I429" s="7"/>
      <c r="J429" s="11"/>
      <c r="K429" s="14">
        <f t="shared" si="1277"/>
        <v>0</v>
      </c>
      <c r="L429" s="9"/>
      <c r="M429" s="14">
        <f t="shared" si="1278"/>
        <v>0</v>
      </c>
      <c r="N429" s="29"/>
    </row>
    <row r="430" spans="1:14" x14ac:dyDescent="0.25">
      <c r="A430" s="88">
        <f t="shared" si="1366"/>
        <v>401</v>
      </c>
      <c r="B430" s="1"/>
      <c r="C430" s="1"/>
      <c r="D430" s="2"/>
      <c r="E430" s="13">
        <f t="shared" ref="E430" si="1595">IF($C$8="25 or less",IF(D430&lt;11,0,IF(AND(D430&gt;=11,D430&lt;=11.81),D430+1,IF(AND(D430&gt;=11.82,D430&lt;=12.8),12.81,0))),IF($C$8="26 or more",IF(D430&lt;12,0,IF(AND(D430&gt;=12,D430&lt;=12.81),D430+1,IF(AND(D430&gt;=12.82,D430&lt;=13.8),13.81,0))),0))</f>
        <v>0</v>
      </c>
      <c r="F430" s="14">
        <f t="shared" ref="F430" si="1596">IF(E430-D430&gt;0,E430-D430,0)</f>
        <v>0</v>
      </c>
      <c r="G430" s="14">
        <f t="shared" ref="G430" si="1597">F430*0.062</f>
        <v>0</v>
      </c>
      <c r="H430" s="14">
        <f t="shared" ref="H430" si="1598">F430*0.0145</f>
        <v>0</v>
      </c>
      <c r="I430" s="7"/>
      <c r="J430" s="11"/>
      <c r="K430" s="14">
        <f t="shared" ref="K430" si="1599">ROUND((SUM(F430+G430+H430)+(F430*I430)+(F430*J430)),2)</f>
        <v>0</v>
      </c>
      <c r="L430" s="9"/>
      <c r="M430" s="14">
        <f t="shared" ref="M430" si="1600">SUM(K430*L430)</f>
        <v>0</v>
      </c>
      <c r="N430" s="29"/>
    </row>
    <row r="431" spans="1:14" x14ac:dyDescent="0.25">
      <c r="A431" s="88">
        <f t="shared" si="1366"/>
        <v>402</v>
      </c>
      <c r="B431" s="1"/>
      <c r="C431" s="1"/>
      <c r="D431" s="2"/>
      <c r="E431" s="13">
        <f t="shared" si="1276"/>
        <v>0</v>
      </c>
      <c r="F431" s="14">
        <f t="shared" ref="F431" si="1601">IF(E431-D431&gt;0,E431-D431,0)</f>
        <v>0</v>
      </c>
      <c r="G431" s="14">
        <f t="shared" ref="G431" si="1602">F431*0.062</f>
        <v>0</v>
      </c>
      <c r="H431" s="14">
        <f t="shared" ref="H431" si="1603">F431*0.0145</f>
        <v>0</v>
      </c>
      <c r="I431" s="7"/>
      <c r="J431" s="11"/>
      <c r="K431" s="14">
        <f t="shared" si="1277"/>
        <v>0</v>
      </c>
      <c r="L431" s="9"/>
      <c r="M431" s="14">
        <f t="shared" si="1278"/>
        <v>0</v>
      </c>
      <c r="N431" s="29"/>
    </row>
    <row r="432" spans="1:14" x14ac:dyDescent="0.25">
      <c r="A432" s="88">
        <f t="shared" si="1366"/>
        <v>403</v>
      </c>
      <c r="B432" s="1"/>
      <c r="C432" s="1"/>
      <c r="D432" s="2"/>
      <c r="E432" s="13">
        <f t="shared" ref="E432" si="1604">IF($C$8="25 or less",IF(D432&lt;11,0,IF(AND(D432&gt;=11,D432&lt;=11.81),D432+1,IF(AND(D432&gt;=11.82,D432&lt;=12.8),12.81,0))),IF($C$8="26 or more",IF(D432&lt;12,0,IF(AND(D432&gt;=12,D432&lt;=12.81),D432+1,IF(AND(D432&gt;=12.82,D432&lt;=13.8),13.81,0))),0))</f>
        <v>0</v>
      </c>
      <c r="F432" s="14">
        <f t="shared" ref="F432" si="1605">IF(E432-D432&gt;0,E432-D432,0)</f>
        <v>0</v>
      </c>
      <c r="G432" s="14">
        <f t="shared" ref="G432" si="1606">F432*0.062</f>
        <v>0</v>
      </c>
      <c r="H432" s="14">
        <f t="shared" ref="H432" si="1607">F432*0.0145</f>
        <v>0</v>
      </c>
      <c r="I432" s="7"/>
      <c r="J432" s="11"/>
      <c r="K432" s="14">
        <f t="shared" ref="K432" si="1608">ROUND((SUM(F432+G432+H432)+(F432*I432)+(F432*J432)),2)</f>
        <v>0</v>
      </c>
      <c r="L432" s="9"/>
      <c r="M432" s="14">
        <f t="shared" ref="M432" si="1609">SUM(K432*L432)</f>
        <v>0</v>
      </c>
      <c r="N432" s="29"/>
    </row>
    <row r="433" spans="1:14" x14ac:dyDescent="0.25">
      <c r="A433" s="88">
        <f t="shared" si="1366"/>
        <v>404</v>
      </c>
      <c r="B433" s="1"/>
      <c r="C433" s="1"/>
      <c r="D433" s="2"/>
      <c r="E433" s="13">
        <f t="shared" si="1276"/>
        <v>0</v>
      </c>
      <c r="F433" s="14">
        <f t="shared" ref="F433" si="1610">IF(E433-D433&gt;0,E433-D433,0)</f>
        <v>0</v>
      </c>
      <c r="G433" s="14">
        <f t="shared" ref="G433" si="1611">F433*0.062</f>
        <v>0</v>
      </c>
      <c r="H433" s="14">
        <f t="shared" ref="H433" si="1612">F433*0.0145</f>
        <v>0</v>
      </c>
      <c r="I433" s="7"/>
      <c r="J433" s="11"/>
      <c r="K433" s="14">
        <f t="shared" si="1277"/>
        <v>0</v>
      </c>
      <c r="L433" s="9"/>
      <c r="M433" s="14">
        <f t="shared" si="1278"/>
        <v>0</v>
      </c>
      <c r="N433" s="29"/>
    </row>
    <row r="434" spans="1:14" x14ac:dyDescent="0.25">
      <c r="A434" s="88">
        <f t="shared" si="1366"/>
        <v>405</v>
      </c>
      <c r="B434" s="1"/>
      <c r="C434" s="1"/>
      <c r="D434" s="2"/>
      <c r="E434" s="13">
        <f t="shared" ref="E434" si="1613">IF($C$8="25 or less",IF(D434&lt;11,0,IF(AND(D434&gt;=11,D434&lt;=11.81),D434+1,IF(AND(D434&gt;=11.82,D434&lt;=12.8),12.81,0))),IF($C$8="26 or more",IF(D434&lt;12,0,IF(AND(D434&gt;=12,D434&lt;=12.81),D434+1,IF(AND(D434&gt;=12.82,D434&lt;=13.8),13.81,0))),0))</f>
        <v>0</v>
      </c>
      <c r="F434" s="14">
        <f t="shared" ref="F434" si="1614">IF(E434-D434&gt;0,E434-D434,0)</f>
        <v>0</v>
      </c>
      <c r="G434" s="14">
        <f t="shared" ref="G434" si="1615">F434*0.062</f>
        <v>0</v>
      </c>
      <c r="H434" s="14">
        <f t="shared" ref="H434" si="1616">F434*0.0145</f>
        <v>0</v>
      </c>
      <c r="I434" s="7"/>
      <c r="J434" s="11"/>
      <c r="K434" s="14">
        <f t="shared" ref="K434" si="1617">ROUND((SUM(F434+G434+H434)+(F434*I434)+(F434*J434)),2)</f>
        <v>0</v>
      </c>
      <c r="L434" s="9"/>
      <c r="M434" s="14">
        <f t="shared" ref="M434" si="1618">SUM(K434*L434)</f>
        <v>0</v>
      </c>
      <c r="N434" s="29"/>
    </row>
    <row r="435" spans="1:14" x14ac:dyDescent="0.25">
      <c r="A435" s="88">
        <f t="shared" si="1366"/>
        <v>406</v>
      </c>
      <c r="B435" s="1"/>
      <c r="C435" s="1"/>
      <c r="D435" s="2"/>
      <c r="E435" s="13">
        <f t="shared" si="1276"/>
        <v>0</v>
      </c>
      <c r="F435" s="14">
        <f t="shared" ref="F435" si="1619">IF(E435-D435&gt;0,E435-D435,0)</f>
        <v>0</v>
      </c>
      <c r="G435" s="14">
        <f t="shared" ref="G435" si="1620">F435*0.062</f>
        <v>0</v>
      </c>
      <c r="H435" s="14">
        <f t="shared" ref="H435" si="1621">F435*0.0145</f>
        <v>0</v>
      </c>
      <c r="I435" s="7"/>
      <c r="J435" s="11"/>
      <c r="K435" s="14">
        <f t="shared" si="1277"/>
        <v>0</v>
      </c>
      <c r="L435" s="9"/>
      <c r="M435" s="14">
        <f t="shared" si="1278"/>
        <v>0</v>
      </c>
      <c r="N435" s="29"/>
    </row>
    <row r="436" spans="1:14" x14ac:dyDescent="0.25">
      <c r="A436" s="88">
        <f t="shared" si="1366"/>
        <v>407</v>
      </c>
      <c r="B436" s="1"/>
      <c r="C436" s="1"/>
      <c r="D436" s="2"/>
      <c r="E436" s="13">
        <f t="shared" ref="E436" si="1622">IF($C$8="25 or less",IF(D436&lt;11,0,IF(AND(D436&gt;=11,D436&lt;=11.81),D436+1,IF(AND(D436&gt;=11.82,D436&lt;=12.8),12.81,0))),IF($C$8="26 or more",IF(D436&lt;12,0,IF(AND(D436&gt;=12,D436&lt;=12.81),D436+1,IF(AND(D436&gt;=12.82,D436&lt;=13.8),13.81,0))),0))</f>
        <v>0</v>
      </c>
      <c r="F436" s="14">
        <f t="shared" ref="F436" si="1623">IF(E436-D436&gt;0,E436-D436,0)</f>
        <v>0</v>
      </c>
      <c r="G436" s="14">
        <f t="shared" ref="G436" si="1624">F436*0.062</f>
        <v>0</v>
      </c>
      <c r="H436" s="14">
        <f t="shared" ref="H436" si="1625">F436*0.0145</f>
        <v>0</v>
      </c>
      <c r="I436" s="7"/>
      <c r="J436" s="11"/>
      <c r="K436" s="14">
        <f t="shared" ref="K436" si="1626">ROUND((SUM(F436+G436+H436)+(F436*I436)+(F436*J436)),2)</f>
        <v>0</v>
      </c>
      <c r="L436" s="9"/>
      <c r="M436" s="14">
        <f t="shared" ref="M436" si="1627">SUM(K436*L436)</f>
        <v>0</v>
      </c>
      <c r="N436" s="29"/>
    </row>
    <row r="437" spans="1:14" x14ac:dyDescent="0.25">
      <c r="A437" s="88">
        <f t="shared" si="1366"/>
        <v>408</v>
      </c>
      <c r="B437" s="1"/>
      <c r="C437" s="1"/>
      <c r="D437" s="2"/>
      <c r="E437" s="13">
        <f t="shared" si="1276"/>
        <v>0</v>
      </c>
      <c r="F437" s="14">
        <f t="shared" ref="F437" si="1628">IF(E437-D437&gt;0,E437-D437,0)</f>
        <v>0</v>
      </c>
      <c r="G437" s="14">
        <f t="shared" ref="G437" si="1629">F437*0.062</f>
        <v>0</v>
      </c>
      <c r="H437" s="14">
        <f t="shared" ref="H437" si="1630">F437*0.0145</f>
        <v>0</v>
      </c>
      <c r="I437" s="7"/>
      <c r="J437" s="11"/>
      <c r="K437" s="14">
        <f t="shared" si="1277"/>
        <v>0</v>
      </c>
      <c r="L437" s="9"/>
      <c r="M437" s="14">
        <f t="shared" si="1278"/>
        <v>0</v>
      </c>
      <c r="N437" s="29"/>
    </row>
    <row r="438" spans="1:14" x14ac:dyDescent="0.25">
      <c r="A438" s="88">
        <f t="shared" si="1366"/>
        <v>409</v>
      </c>
      <c r="B438" s="1"/>
      <c r="C438" s="1"/>
      <c r="D438" s="2"/>
      <c r="E438" s="13">
        <f t="shared" ref="E438" si="1631">IF($C$8="25 or less",IF(D438&lt;11,0,IF(AND(D438&gt;=11,D438&lt;=11.81),D438+1,IF(AND(D438&gt;=11.82,D438&lt;=12.8),12.81,0))),IF($C$8="26 or more",IF(D438&lt;12,0,IF(AND(D438&gt;=12,D438&lt;=12.81),D438+1,IF(AND(D438&gt;=12.82,D438&lt;=13.8),13.81,0))),0))</f>
        <v>0</v>
      </c>
      <c r="F438" s="14">
        <f t="shared" ref="F438" si="1632">IF(E438-D438&gt;0,E438-D438,0)</f>
        <v>0</v>
      </c>
      <c r="G438" s="14">
        <f t="shared" ref="G438" si="1633">F438*0.062</f>
        <v>0</v>
      </c>
      <c r="H438" s="14">
        <f t="shared" ref="H438" si="1634">F438*0.0145</f>
        <v>0</v>
      </c>
      <c r="I438" s="7"/>
      <c r="J438" s="11"/>
      <c r="K438" s="14">
        <f t="shared" ref="K438" si="1635">ROUND((SUM(F438+G438+H438)+(F438*I438)+(F438*J438)),2)</f>
        <v>0</v>
      </c>
      <c r="L438" s="9"/>
      <c r="M438" s="14">
        <f t="shared" ref="M438" si="1636">SUM(K438*L438)</f>
        <v>0</v>
      </c>
      <c r="N438" s="29"/>
    </row>
    <row r="439" spans="1:14" x14ac:dyDescent="0.25">
      <c r="A439" s="88">
        <f t="shared" si="1366"/>
        <v>410</v>
      </c>
      <c r="B439" s="1"/>
      <c r="C439" s="1"/>
      <c r="D439" s="2"/>
      <c r="E439" s="13">
        <f t="shared" si="1276"/>
        <v>0</v>
      </c>
      <c r="F439" s="14">
        <f t="shared" ref="F439" si="1637">IF(E439-D439&gt;0,E439-D439,0)</f>
        <v>0</v>
      </c>
      <c r="G439" s="14">
        <f t="shared" ref="G439" si="1638">F439*0.062</f>
        <v>0</v>
      </c>
      <c r="H439" s="14">
        <f t="shared" ref="H439" si="1639">F439*0.0145</f>
        <v>0</v>
      </c>
      <c r="I439" s="7"/>
      <c r="J439" s="11"/>
      <c r="K439" s="14">
        <f t="shared" si="1277"/>
        <v>0</v>
      </c>
      <c r="L439" s="9"/>
      <c r="M439" s="14">
        <f t="shared" si="1278"/>
        <v>0</v>
      </c>
      <c r="N439" s="29"/>
    </row>
    <row r="440" spans="1:14" x14ac:dyDescent="0.25">
      <c r="A440" s="88">
        <f t="shared" si="1366"/>
        <v>411</v>
      </c>
      <c r="B440" s="1"/>
      <c r="C440" s="1"/>
      <c r="D440" s="2"/>
      <c r="E440" s="13">
        <f t="shared" ref="E440" si="1640">IF($C$8="25 or less",IF(D440&lt;11,0,IF(AND(D440&gt;=11,D440&lt;=11.81),D440+1,IF(AND(D440&gt;=11.82,D440&lt;=12.8),12.81,0))),IF($C$8="26 or more",IF(D440&lt;12,0,IF(AND(D440&gt;=12,D440&lt;=12.81),D440+1,IF(AND(D440&gt;=12.82,D440&lt;=13.8),13.81,0))),0))</f>
        <v>0</v>
      </c>
      <c r="F440" s="14">
        <f t="shared" ref="F440" si="1641">IF(E440-D440&gt;0,E440-D440,0)</f>
        <v>0</v>
      </c>
      <c r="G440" s="14">
        <f t="shared" ref="G440" si="1642">F440*0.062</f>
        <v>0</v>
      </c>
      <c r="H440" s="14">
        <f t="shared" ref="H440" si="1643">F440*0.0145</f>
        <v>0</v>
      </c>
      <c r="I440" s="7"/>
      <c r="J440" s="11"/>
      <c r="K440" s="14">
        <f t="shared" ref="K440" si="1644">ROUND((SUM(F440+G440+H440)+(F440*I440)+(F440*J440)),2)</f>
        <v>0</v>
      </c>
      <c r="L440" s="9"/>
      <c r="M440" s="14">
        <f t="shared" ref="M440" si="1645">SUM(K440*L440)</f>
        <v>0</v>
      </c>
      <c r="N440" s="29"/>
    </row>
    <row r="441" spans="1:14" x14ac:dyDescent="0.25">
      <c r="A441" s="88">
        <f t="shared" si="1366"/>
        <v>412</v>
      </c>
      <c r="B441" s="1"/>
      <c r="C441" s="1"/>
      <c r="D441" s="2"/>
      <c r="E441" s="13">
        <f t="shared" si="1276"/>
        <v>0</v>
      </c>
      <c r="F441" s="14">
        <f t="shared" ref="F441" si="1646">IF(E441-D441&gt;0,E441-D441,0)</f>
        <v>0</v>
      </c>
      <c r="G441" s="14">
        <f t="shared" ref="G441" si="1647">F441*0.062</f>
        <v>0</v>
      </c>
      <c r="H441" s="14">
        <f t="shared" ref="H441" si="1648">F441*0.0145</f>
        <v>0</v>
      </c>
      <c r="I441" s="7"/>
      <c r="J441" s="11"/>
      <c r="K441" s="14">
        <f t="shared" si="1277"/>
        <v>0</v>
      </c>
      <c r="L441" s="9"/>
      <c r="M441" s="14">
        <f t="shared" si="1278"/>
        <v>0</v>
      </c>
      <c r="N441" s="29"/>
    </row>
    <row r="442" spans="1:14" x14ac:dyDescent="0.25">
      <c r="A442" s="88">
        <f t="shared" si="1366"/>
        <v>413</v>
      </c>
      <c r="B442" s="1"/>
      <c r="C442" s="1"/>
      <c r="D442" s="2"/>
      <c r="E442" s="13">
        <f t="shared" ref="E442" si="1649">IF($C$8="25 or less",IF(D442&lt;11,0,IF(AND(D442&gt;=11,D442&lt;=11.81),D442+1,IF(AND(D442&gt;=11.82,D442&lt;=12.8),12.81,0))),IF($C$8="26 or more",IF(D442&lt;12,0,IF(AND(D442&gt;=12,D442&lt;=12.81),D442+1,IF(AND(D442&gt;=12.82,D442&lt;=13.8),13.81,0))),0))</f>
        <v>0</v>
      </c>
      <c r="F442" s="14">
        <f t="shared" ref="F442" si="1650">IF(E442-D442&gt;0,E442-D442,0)</f>
        <v>0</v>
      </c>
      <c r="G442" s="14">
        <f t="shared" ref="G442" si="1651">F442*0.062</f>
        <v>0</v>
      </c>
      <c r="H442" s="14">
        <f t="shared" ref="H442" si="1652">F442*0.0145</f>
        <v>0</v>
      </c>
      <c r="I442" s="7"/>
      <c r="J442" s="11"/>
      <c r="K442" s="14">
        <f t="shared" ref="K442" si="1653">ROUND((SUM(F442+G442+H442)+(F442*I442)+(F442*J442)),2)</f>
        <v>0</v>
      </c>
      <c r="L442" s="9"/>
      <c r="M442" s="14">
        <f t="shared" ref="M442" si="1654">SUM(K442*L442)</f>
        <v>0</v>
      </c>
      <c r="N442" s="29"/>
    </row>
    <row r="443" spans="1:14" x14ac:dyDescent="0.25">
      <c r="A443" s="88">
        <f t="shared" ref="A443:A506" si="1655">A442+1</f>
        <v>414</v>
      </c>
      <c r="B443" s="1"/>
      <c r="C443" s="1"/>
      <c r="D443" s="2"/>
      <c r="E443" s="13">
        <f t="shared" si="1276"/>
        <v>0</v>
      </c>
      <c r="F443" s="14">
        <f t="shared" ref="F443" si="1656">IF(E443-D443&gt;0,E443-D443,0)</f>
        <v>0</v>
      </c>
      <c r="G443" s="14">
        <f t="shared" ref="G443" si="1657">F443*0.062</f>
        <v>0</v>
      </c>
      <c r="H443" s="14">
        <f t="shared" ref="H443" si="1658">F443*0.0145</f>
        <v>0</v>
      </c>
      <c r="I443" s="7"/>
      <c r="J443" s="11"/>
      <c r="K443" s="14">
        <f t="shared" si="1277"/>
        <v>0</v>
      </c>
      <c r="L443" s="9"/>
      <c r="M443" s="14">
        <f t="shared" si="1278"/>
        <v>0</v>
      </c>
      <c r="N443" s="29"/>
    </row>
    <row r="444" spans="1:14" x14ac:dyDescent="0.25">
      <c r="A444" s="88">
        <f t="shared" si="1655"/>
        <v>415</v>
      </c>
      <c r="B444" s="1"/>
      <c r="C444" s="1"/>
      <c r="D444" s="2"/>
      <c r="E444" s="13">
        <f t="shared" ref="E444" si="1659">IF($C$8="25 or less",IF(D444&lt;11,0,IF(AND(D444&gt;=11,D444&lt;=11.81),D444+1,IF(AND(D444&gt;=11.82,D444&lt;=12.8),12.81,0))),IF($C$8="26 or more",IF(D444&lt;12,0,IF(AND(D444&gt;=12,D444&lt;=12.81),D444+1,IF(AND(D444&gt;=12.82,D444&lt;=13.8),13.81,0))),0))</f>
        <v>0</v>
      </c>
      <c r="F444" s="14">
        <f t="shared" ref="F444" si="1660">IF(E444-D444&gt;0,E444-D444,0)</f>
        <v>0</v>
      </c>
      <c r="G444" s="14">
        <f t="shared" ref="G444" si="1661">F444*0.062</f>
        <v>0</v>
      </c>
      <c r="H444" s="14">
        <f t="shared" ref="H444" si="1662">F444*0.0145</f>
        <v>0</v>
      </c>
      <c r="I444" s="7"/>
      <c r="J444" s="11"/>
      <c r="K444" s="14">
        <f t="shared" ref="K444" si="1663">ROUND((SUM(F444+G444+H444)+(F444*I444)+(F444*J444)),2)</f>
        <v>0</v>
      </c>
      <c r="L444" s="9"/>
      <c r="M444" s="14">
        <f t="shared" ref="M444" si="1664">SUM(K444*L444)</f>
        <v>0</v>
      </c>
      <c r="N444" s="29"/>
    </row>
    <row r="445" spans="1:14" x14ac:dyDescent="0.25">
      <c r="A445" s="88">
        <f t="shared" si="1655"/>
        <v>416</v>
      </c>
      <c r="B445" s="1"/>
      <c r="C445" s="1"/>
      <c r="D445" s="2"/>
      <c r="E445" s="13">
        <f t="shared" si="1276"/>
        <v>0</v>
      </c>
      <c r="F445" s="14">
        <f t="shared" ref="F445" si="1665">IF(E445-D445&gt;0,E445-D445,0)</f>
        <v>0</v>
      </c>
      <c r="G445" s="14">
        <f t="shared" ref="G445" si="1666">F445*0.062</f>
        <v>0</v>
      </c>
      <c r="H445" s="14">
        <f t="shared" ref="H445" si="1667">F445*0.0145</f>
        <v>0</v>
      </c>
      <c r="I445" s="7"/>
      <c r="J445" s="11"/>
      <c r="K445" s="14">
        <f t="shared" si="1277"/>
        <v>0</v>
      </c>
      <c r="L445" s="9"/>
      <c r="M445" s="14">
        <f t="shared" si="1278"/>
        <v>0</v>
      </c>
      <c r="N445" s="29"/>
    </row>
    <row r="446" spans="1:14" x14ac:dyDescent="0.25">
      <c r="A446" s="88">
        <f t="shared" si="1655"/>
        <v>417</v>
      </c>
      <c r="B446" s="1"/>
      <c r="C446" s="1"/>
      <c r="D446" s="2"/>
      <c r="E446" s="13">
        <f t="shared" ref="E446" si="1668">IF($C$8="25 or less",IF(D446&lt;11,0,IF(AND(D446&gt;=11,D446&lt;=11.81),D446+1,IF(AND(D446&gt;=11.82,D446&lt;=12.8),12.81,0))),IF($C$8="26 or more",IF(D446&lt;12,0,IF(AND(D446&gt;=12,D446&lt;=12.81),D446+1,IF(AND(D446&gt;=12.82,D446&lt;=13.8),13.81,0))),0))</f>
        <v>0</v>
      </c>
      <c r="F446" s="14">
        <f t="shared" ref="F446" si="1669">IF(E446-D446&gt;0,E446-D446,0)</f>
        <v>0</v>
      </c>
      <c r="G446" s="14">
        <f t="shared" ref="G446" si="1670">F446*0.062</f>
        <v>0</v>
      </c>
      <c r="H446" s="14">
        <f t="shared" ref="H446" si="1671">F446*0.0145</f>
        <v>0</v>
      </c>
      <c r="I446" s="7"/>
      <c r="J446" s="11"/>
      <c r="K446" s="14">
        <f t="shared" ref="K446" si="1672">ROUND((SUM(F446+G446+H446)+(F446*I446)+(F446*J446)),2)</f>
        <v>0</v>
      </c>
      <c r="L446" s="9"/>
      <c r="M446" s="14">
        <f t="shared" ref="M446" si="1673">SUM(K446*L446)</f>
        <v>0</v>
      </c>
      <c r="N446" s="29"/>
    </row>
    <row r="447" spans="1:14" x14ac:dyDescent="0.25">
      <c r="A447" s="88">
        <f t="shared" si="1655"/>
        <v>418</v>
      </c>
      <c r="B447" s="1"/>
      <c r="C447" s="1"/>
      <c r="D447" s="2"/>
      <c r="E447" s="13">
        <f t="shared" si="1276"/>
        <v>0</v>
      </c>
      <c r="F447" s="14">
        <f t="shared" ref="F447" si="1674">IF(E447-D447&gt;0,E447-D447,0)</f>
        <v>0</v>
      </c>
      <c r="G447" s="14">
        <f t="shared" ref="G447" si="1675">F447*0.062</f>
        <v>0</v>
      </c>
      <c r="H447" s="14">
        <f t="shared" ref="H447" si="1676">F447*0.0145</f>
        <v>0</v>
      </c>
      <c r="I447" s="7"/>
      <c r="J447" s="11"/>
      <c r="K447" s="14">
        <f t="shared" si="1277"/>
        <v>0</v>
      </c>
      <c r="L447" s="9"/>
      <c r="M447" s="14">
        <f t="shared" si="1278"/>
        <v>0</v>
      </c>
      <c r="N447" s="29"/>
    </row>
    <row r="448" spans="1:14" x14ac:dyDescent="0.25">
      <c r="A448" s="88">
        <f t="shared" si="1655"/>
        <v>419</v>
      </c>
      <c r="B448" s="1"/>
      <c r="C448" s="1"/>
      <c r="D448" s="2"/>
      <c r="E448" s="13">
        <f t="shared" ref="E448" si="1677">IF($C$8="25 or less",IF(D448&lt;11,0,IF(AND(D448&gt;=11,D448&lt;=11.81),D448+1,IF(AND(D448&gt;=11.82,D448&lt;=12.8),12.81,0))),IF($C$8="26 or more",IF(D448&lt;12,0,IF(AND(D448&gt;=12,D448&lt;=12.81),D448+1,IF(AND(D448&gt;=12.82,D448&lt;=13.8),13.81,0))),0))</f>
        <v>0</v>
      </c>
      <c r="F448" s="14">
        <f t="shared" ref="F448" si="1678">IF(E448-D448&gt;0,E448-D448,0)</f>
        <v>0</v>
      </c>
      <c r="G448" s="14">
        <f t="shared" ref="G448" si="1679">F448*0.062</f>
        <v>0</v>
      </c>
      <c r="H448" s="14">
        <f t="shared" ref="H448" si="1680">F448*0.0145</f>
        <v>0</v>
      </c>
      <c r="I448" s="7"/>
      <c r="J448" s="11"/>
      <c r="K448" s="14">
        <f t="shared" ref="K448" si="1681">ROUND((SUM(F448+G448+H448)+(F448*I448)+(F448*J448)),2)</f>
        <v>0</v>
      </c>
      <c r="L448" s="9"/>
      <c r="M448" s="14">
        <f t="shared" ref="M448" si="1682">SUM(K448*L448)</f>
        <v>0</v>
      </c>
      <c r="N448" s="29"/>
    </row>
    <row r="449" spans="1:14" x14ac:dyDescent="0.25">
      <c r="A449" s="88">
        <f t="shared" si="1655"/>
        <v>420</v>
      </c>
      <c r="B449" s="1"/>
      <c r="C449" s="1"/>
      <c r="D449" s="2"/>
      <c r="E449" s="13">
        <f t="shared" si="1276"/>
        <v>0</v>
      </c>
      <c r="F449" s="14">
        <f t="shared" ref="F449" si="1683">IF(E449-D449&gt;0,E449-D449,0)</f>
        <v>0</v>
      </c>
      <c r="G449" s="14">
        <f t="shared" ref="G449" si="1684">F449*0.062</f>
        <v>0</v>
      </c>
      <c r="H449" s="14">
        <f t="shared" ref="H449" si="1685">F449*0.0145</f>
        <v>0</v>
      </c>
      <c r="I449" s="7"/>
      <c r="J449" s="11"/>
      <c r="K449" s="14">
        <f t="shared" si="1277"/>
        <v>0</v>
      </c>
      <c r="L449" s="9"/>
      <c r="M449" s="14">
        <f t="shared" si="1278"/>
        <v>0</v>
      </c>
      <c r="N449" s="29"/>
    </row>
    <row r="450" spans="1:14" x14ac:dyDescent="0.25">
      <c r="A450" s="88">
        <f t="shared" si="1655"/>
        <v>421</v>
      </c>
      <c r="B450" s="1"/>
      <c r="C450" s="1"/>
      <c r="D450" s="2"/>
      <c r="E450" s="13">
        <f t="shared" ref="E450" si="1686">IF($C$8="25 or less",IF(D450&lt;11,0,IF(AND(D450&gt;=11,D450&lt;=11.81),D450+1,IF(AND(D450&gt;=11.82,D450&lt;=12.8),12.81,0))),IF($C$8="26 or more",IF(D450&lt;12,0,IF(AND(D450&gt;=12,D450&lt;=12.81),D450+1,IF(AND(D450&gt;=12.82,D450&lt;=13.8),13.81,0))),0))</f>
        <v>0</v>
      </c>
      <c r="F450" s="14">
        <f t="shared" ref="F450" si="1687">IF(E450-D450&gt;0,E450-D450,0)</f>
        <v>0</v>
      </c>
      <c r="G450" s="14">
        <f t="shared" ref="G450" si="1688">F450*0.062</f>
        <v>0</v>
      </c>
      <c r="H450" s="14">
        <f t="shared" ref="H450" si="1689">F450*0.0145</f>
        <v>0</v>
      </c>
      <c r="I450" s="7"/>
      <c r="J450" s="11"/>
      <c r="K450" s="14">
        <f t="shared" ref="K450" si="1690">ROUND((SUM(F450+G450+H450)+(F450*I450)+(F450*J450)),2)</f>
        <v>0</v>
      </c>
      <c r="L450" s="9"/>
      <c r="M450" s="14">
        <f t="shared" ref="M450" si="1691">SUM(K450*L450)</f>
        <v>0</v>
      </c>
      <c r="N450" s="29"/>
    </row>
    <row r="451" spans="1:14" x14ac:dyDescent="0.25">
      <c r="A451" s="88">
        <f t="shared" si="1655"/>
        <v>422</v>
      </c>
      <c r="B451" s="1"/>
      <c r="C451" s="1"/>
      <c r="D451" s="2"/>
      <c r="E451" s="13">
        <f t="shared" si="1276"/>
        <v>0</v>
      </c>
      <c r="F451" s="14">
        <f t="shared" ref="F451" si="1692">IF(E451-D451&gt;0,E451-D451,0)</f>
        <v>0</v>
      </c>
      <c r="G451" s="14">
        <f t="shared" ref="G451" si="1693">F451*0.062</f>
        <v>0</v>
      </c>
      <c r="H451" s="14">
        <f t="shared" ref="H451" si="1694">F451*0.0145</f>
        <v>0</v>
      </c>
      <c r="I451" s="7"/>
      <c r="J451" s="11"/>
      <c r="K451" s="14">
        <f t="shared" si="1277"/>
        <v>0</v>
      </c>
      <c r="L451" s="9"/>
      <c r="M451" s="14">
        <f t="shared" si="1278"/>
        <v>0</v>
      </c>
      <c r="N451" s="29"/>
    </row>
    <row r="452" spans="1:14" x14ac:dyDescent="0.25">
      <c r="A452" s="88">
        <f t="shared" si="1655"/>
        <v>423</v>
      </c>
      <c r="B452" s="1"/>
      <c r="C452" s="1"/>
      <c r="D452" s="2"/>
      <c r="E452" s="13">
        <f t="shared" ref="E452" si="1695">IF($C$8="25 or less",IF(D452&lt;11,0,IF(AND(D452&gt;=11,D452&lt;=11.81),D452+1,IF(AND(D452&gt;=11.82,D452&lt;=12.8),12.81,0))),IF($C$8="26 or more",IF(D452&lt;12,0,IF(AND(D452&gt;=12,D452&lt;=12.81),D452+1,IF(AND(D452&gt;=12.82,D452&lt;=13.8),13.81,0))),0))</f>
        <v>0</v>
      </c>
      <c r="F452" s="14">
        <f t="shared" ref="F452" si="1696">IF(E452-D452&gt;0,E452-D452,0)</f>
        <v>0</v>
      </c>
      <c r="G452" s="14">
        <f t="shared" ref="G452" si="1697">F452*0.062</f>
        <v>0</v>
      </c>
      <c r="H452" s="14">
        <f t="shared" ref="H452" si="1698">F452*0.0145</f>
        <v>0</v>
      </c>
      <c r="I452" s="7"/>
      <c r="J452" s="11"/>
      <c r="K452" s="14">
        <f t="shared" ref="K452" si="1699">ROUND((SUM(F452+G452+H452)+(F452*I452)+(F452*J452)),2)</f>
        <v>0</v>
      </c>
      <c r="L452" s="9"/>
      <c r="M452" s="14">
        <f t="shared" ref="M452" si="1700">SUM(K452*L452)</f>
        <v>0</v>
      </c>
      <c r="N452" s="29"/>
    </row>
    <row r="453" spans="1:14" x14ac:dyDescent="0.25">
      <c r="A453" s="88">
        <f t="shared" si="1655"/>
        <v>424</v>
      </c>
      <c r="B453" s="1"/>
      <c r="C453" s="1"/>
      <c r="D453" s="2"/>
      <c r="E453" s="13">
        <f t="shared" si="1276"/>
        <v>0</v>
      </c>
      <c r="F453" s="14">
        <f t="shared" ref="F453" si="1701">IF(E453-D453&gt;0,E453-D453,0)</f>
        <v>0</v>
      </c>
      <c r="G453" s="14">
        <f t="shared" ref="G453" si="1702">F453*0.062</f>
        <v>0</v>
      </c>
      <c r="H453" s="14">
        <f t="shared" ref="H453" si="1703">F453*0.0145</f>
        <v>0</v>
      </c>
      <c r="I453" s="7"/>
      <c r="J453" s="11"/>
      <c r="K453" s="14">
        <f t="shared" si="1277"/>
        <v>0</v>
      </c>
      <c r="L453" s="9"/>
      <c r="M453" s="14">
        <f t="shared" si="1278"/>
        <v>0</v>
      </c>
      <c r="N453" s="29"/>
    </row>
    <row r="454" spans="1:14" x14ac:dyDescent="0.25">
      <c r="A454" s="88">
        <f t="shared" si="1655"/>
        <v>425</v>
      </c>
      <c r="B454" s="1"/>
      <c r="C454" s="1"/>
      <c r="D454" s="2"/>
      <c r="E454" s="13">
        <f t="shared" ref="E454" si="1704">IF($C$8="25 or less",IF(D454&lt;11,0,IF(AND(D454&gt;=11,D454&lt;=11.81),D454+1,IF(AND(D454&gt;=11.82,D454&lt;=12.8),12.81,0))),IF($C$8="26 or more",IF(D454&lt;12,0,IF(AND(D454&gt;=12,D454&lt;=12.81),D454+1,IF(AND(D454&gt;=12.82,D454&lt;=13.8),13.81,0))),0))</f>
        <v>0</v>
      </c>
      <c r="F454" s="14">
        <f t="shared" ref="F454" si="1705">IF(E454-D454&gt;0,E454-D454,0)</f>
        <v>0</v>
      </c>
      <c r="G454" s="14">
        <f t="shared" ref="G454" si="1706">F454*0.062</f>
        <v>0</v>
      </c>
      <c r="H454" s="14">
        <f t="shared" ref="H454" si="1707">F454*0.0145</f>
        <v>0</v>
      </c>
      <c r="I454" s="7"/>
      <c r="J454" s="11"/>
      <c r="K454" s="14">
        <f t="shared" ref="K454" si="1708">ROUND((SUM(F454+G454+H454)+(F454*I454)+(F454*J454)),2)</f>
        <v>0</v>
      </c>
      <c r="L454" s="9"/>
      <c r="M454" s="14">
        <f t="shared" ref="M454" si="1709">SUM(K454*L454)</f>
        <v>0</v>
      </c>
      <c r="N454" s="29"/>
    </row>
    <row r="455" spans="1:14" x14ac:dyDescent="0.25">
      <c r="A455" s="88">
        <f t="shared" si="1655"/>
        <v>426</v>
      </c>
      <c r="B455" s="1"/>
      <c r="C455" s="1"/>
      <c r="D455" s="2"/>
      <c r="E455" s="13">
        <f t="shared" si="1276"/>
        <v>0</v>
      </c>
      <c r="F455" s="14">
        <f t="shared" ref="F455" si="1710">IF(E455-D455&gt;0,E455-D455,0)</f>
        <v>0</v>
      </c>
      <c r="G455" s="14">
        <f t="shared" ref="G455" si="1711">F455*0.062</f>
        <v>0</v>
      </c>
      <c r="H455" s="14">
        <f t="shared" ref="H455" si="1712">F455*0.0145</f>
        <v>0</v>
      </c>
      <c r="I455" s="7"/>
      <c r="J455" s="11"/>
      <c r="K455" s="14">
        <f t="shared" si="1277"/>
        <v>0</v>
      </c>
      <c r="L455" s="9"/>
      <c r="M455" s="14">
        <f t="shared" si="1278"/>
        <v>0</v>
      </c>
      <c r="N455" s="29"/>
    </row>
    <row r="456" spans="1:14" x14ac:dyDescent="0.25">
      <c r="A456" s="88">
        <f t="shared" si="1655"/>
        <v>427</v>
      </c>
      <c r="B456" s="1"/>
      <c r="C456" s="1"/>
      <c r="D456" s="2"/>
      <c r="E456" s="13">
        <f t="shared" ref="E456" si="1713">IF($C$8="25 or less",IF(D456&lt;11,0,IF(AND(D456&gt;=11,D456&lt;=11.81),D456+1,IF(AND(D456&gt;=11.82,D456&lt;=12.8),12.81,0))),IF($C$8="26 or more",IF(D456&lt;12,0,IF(AND(D456&gt;=12,D456&lt;=12.81),D456+1,IF(AND(D456&gt;=12.82,D456&lt;=13.8),13.81,0))),0))</f>
        <v>0</v>
      </c>
      <c r="F456" s="14">
        <f t="shared" ref="F456" si="1714">IF(E456-D456&gt;0,E456-D456,0)</f>
        <v>0</v>
      </c>
      <c r="G456" s="14">
        <f t="shared" ref="G456" si="1715">F456*0.062</f>
        <v>0</v>
      </c>
      <c r="H456" s="14">
        <f t="shared" ref="H456" si="1716">F456*0.0145</f>
        <v>0</v>
      </c>
      <c r="I456" s="7"/>
      <c r="J456" s="11"/>
      <c r="K456" s="14">
        <f t="shared" ref="K456" si="1717">ROUND((SUM(F456+G456+H456)+(F456*I456)+(F456*J456)),2)</f>
        <v>0</v>
      </c>
      <c r="L456" s="9"/>
      <c r="M456" s="14">
        <f t="shared" ref="M456" si="1718">SUM(K456*L456)</f>
        <v>0</v>
      </c>
      <c r="N456" s="29"/>
    </row>
    <row r="457" spans="1:14" x14ac:dyDescent="0.25">
      <c r="A457" s="88">
        <f t="shared" si="1655"/>
        <v>428</v>
      </c>
      <c r="B457" s="1"/>
      <c r="C457" s="1"/>
      <c r="D457" s="2"/>
      <c r="E457" s="13">
        <f t="shared" si="1276"/>
        <v>0</v>
      </c>
      <c r="F457" s="14">
        <f t="shared" ref="F457" si="1719">IF(E457-D457&gt;0,E457-D457,0)</f>
        <v>0</v>
      </c>
      <c r="G457" s="14">
        <f t="shared" ref="G457" si="1720">F457*0.062</f>
        <v>0</v>
      </c>
      <c r="H457" s="14">
        <f t="shared" ref="H457" si="1721">F457*0.0145</f>
        <v>0</v>
      </c>
      <c r="I457" s="7"/>
      <c r="J457" s="11"/>
      <c r="K457" s="14">
        <f t="shared" si="1277"/>
        <v>0</v>
      </c>
      <c r="L457" s="9"/>
      <c r="M457" s="14">
        <f t="shared" si="1278"/>
        <v>0</v>
      </c>
      <c r="N457" s="29"/>
    </row>
    <row r="458" spans="1:14" x14ac:dyDescent="0.25">
      <c r="A458" s="88">
        <f t="shared" si="1655"/>
        <v>429</v>
      </c>
      <c r="B458" s="1"/>
      <c r="C458" s="1"/>
      <c r="D458" s="2"/>
      <c r="E458" s="13">
        <f t="shared" ref="E458" si="1722">IF($C$8="25 or less",IF(D458&lt;11,0,IF(AND(D458&gt;=11,D458&lt;=11.81),D458+1,IF(AND(D458&gt;=11.82,D458&lt;=12.8),12.81,0))),IF($C$8="26 or more",IF(D458&lt;12,0,IF(AND(D458&gt;=12,D458&lt;=12.81),D458+1,IF(AND(D458&gt;=12.82,D458&lt;=13.8),13.81,0))),0))</f>
        <v>0</v>
      </c>
      <c r="F458" s="14">
        <f t="shared" ref="F458" si="1723">IF(E458-D458&gt;0,E458-D458,0)</f>
        <v>0</v>
      </c>
      <c r="G458" s="14">
        <f t="shared" ref="G458" si="1724">F458*0.062</f>
        <v>0</v>
      </c>
      <c r="H458" s="14">
        <f t="shared" ref="H458" si="1725">F458*0.0145</f>
        <v>0</v>
      </c>
      <c r="I458" s="7"/>
      <c r="J458" s="11"/>
      <c r="K458" s="14">
        <f t="shared" ref="K458" si="1726">ROUND((SUM(F458+G458+H458)+(F458*I458)+(F458*J458)),2)</f>
        <v>0</v>
      </c>
      <c r="L458" s="9"/>
      <c r="M458" s="14">
        <f t="shared" ref="M458" si="1727">SUM(K458*L458)</f>
        <v>0</v>
      </c>
      <c r="N458" s="29"/>
    </row>
    <row r="459" spans="1:14" x14ac:dyDescent="0.25">
      <c r="A459" s="88">
        <f t="shared" si="1655"/>
        <v>430</v>
      </c>
      <c r="B459" s="1"/>
      <c r="C459" s="1"/>
      <c r="D459" s="2"/>
      <c r="E459" s="13">
        <f t="shared" si="1276"/>
        <v>0</v>
      </c>
      <c r="F459" s="14">
        <f t="shared" ref="F459:F528" si="1728">IF(E459-D459&gt;0,E459-D459,0)</f>
        <v>0</v>
      </c>
      <c r="G459" s="14">
        <f t="shared" ref="G459:G528" si="1729">F459*0.062</f>
        <v>0</v>
      </c>
      <c r="H459" s="14">
        <f t="shared" ref="H459:H528" si="1730">F459*0.0145</f>
        <v>0</v>
      </c>
      <c r="I459" s="7"/>
      <c r="J459" s="11"/>
      <c r="K459" s="14">
        <f t="shared" si="1277"/>
        <v>0</v>
      </c>
      <c r="L459" s="9"/>
      <c r="M459" s="14">
        <f t="shared" si="1278"/>
        <v>0</v>
      </c>
      <c r="N459" s="29"/>
    </row>
    <row r="460" spans="1:14" x14ac:dyDescent="0.25">
      <c r="A460" s="88">
        <f t="shared" si="1655"/>
        <v>431</v>
      </c>
      <c r="B460" s="1"/>
      <c r="C460" s="1"/>
      <c r="D460" s="2"/>
      <c r="E460" s="13">
        <f t="shared" ref="E460" si="1731">IF($C$8="25 or less",IF(D460&lt;11,0,IF(AND(D460&gt;=11,D460&lt;=11.81),D460+1,IF(AND(D460&gt;=11.82,D460&lt;=12.8),12.81,0))),IF($C$8="26 or more",IF(D460&lt;12,0,IF(AND(D460&gt;=12,D460&lt;=12.81),D460+1,IF(AND(D460&gt;=12.82,D460&lt;=13.8),13.81,0))),0))</f>
        <v>0</v>
      </c>
      <c r="F460" s="14">
        <f t="shared" si="1728"/>
        <v>0</v>
      </c>
      <c r="G460" s="14">
        <f t="shared" si="1729"/>
        <v>0</v>
      </c>
      <c r="H460" s="14">
        <f t="shared" si="1730"/>
        <v>0</v>
      </c>
      <c r="I460" s="7"/>
      <c r="J460" s="11"/>
      <c r="K460" s="14">
        <f t="shared" ref="K460" si="1732">ROUND((SUM(F460+G460+H460)+(F460*I460)+(F460*J460)),2)</f>
        <v>0</v>
      </c>
      <c r="L460" s="9"/>
      <c r="M460" s="14">
        <f t="shared" ref="M460" si="1733">SUM(K460*L460)</f>
        <v>0</v>
      </c>
      <c r="N460" s="29"/>
    </row>
    <row r="461" spans="1:14" x14ac:dyDescent="0.25">
      <c r="A461" s="88">
        <f t="shared" si="1655"/>
        <v>432</v>
      </c>
      <c r="B461" s="1"/>
      <c r="C461" s="1"/>
      <c r="D461" s="2"/>
      <c r="E461" s="13">
        <f t="shared" ref="E461" si="1734">IF($C$8="25 or less",IF(D461&lt;11,0,IF(AND(D461&gt;=11,D461&lt;=11.81),D461+1,IF(AND(D461&gt;=11.82,D461&lt;=12.8),12.81,0))),IF($C$8="26 or more",IF(D461&lt;12,0,IF(AND(D461&gt;=12,D461&lt;=12.81),D461+1,IF(AND(D461&gt;=12.82,D461&lt;=13.8),13.81,0))),0))</f>
        <v>0</v>
      </c>
      <c r="F461" s="14">
        <f t="shared" ref="F461" si="1735">IF(E461-D461&gt;0,E461-D461,0)</f>
        <v>0</v>
      </c>
      <c r="G461" s="14">
        <f t="shared" ref="G461" si="1736">F461*0.062</f>
        <v>0</v>
      </c>
      <c r="H461" s="14">
        <f t="shared" ref="H461" si="1737">F461*0.0145</f>
        <v>0</v>
      </c>
      <c r="I461" s="7"/>
      <c r="J461" s="11"/>
      <c r="K461" s="14">
        <f t="shared" ref="K461" si="1738">ROUND((SUM(F461+G461+H461)+(F461*I461)+(F461*J461)),2)</f>
        <v>0</v>
      </c>
      <c r="L461" s="9"/>
      <c r="M461" s="14">
        <f t="shared" ref="M461" si="1739">SUM(K461*L461)</f>
        <v>0</v>
      </c>
      <c r="N461" s="29"/>
    </row>
    <row r="462" spans="1:14" x14ac:dyDescent="0.25">
      <c r="A462" s="88">
        <f t="shared" si="1655"/>
        <v>433</v>
      </c>
      <c r="B462" s="1"/>
      <c r="C462" s="1"/>
      <c r="D462" s="2"/>
      <c r="E462" s="13">
        <f t="shared" ref="E462" si="1740">IF($C$8="25 or less",IF(D462&lt;11,0,IF(AND(D462&gt;=11,D462&lt;=11.81),D462+1,IF(AND(D462&gt;=11.82,D462&lt;=12.8),12.81,0))),IF($C$8="26 or more",IF(D462&lt;12,0,IF(AND(D462&gt;=12,D462&lt;=12.81),D462+1,IF(AND(D462&gt;=12.82,D462&lt;=13.8),13.81,0))),0))</f>
        <v>0</v>
      </c>
      <c r="F462" s="14">
        <f t="shared" si="1728"/>
        <v>0</v>
      </c>
      <c r="G462" s="14">
        <f t="shared" si="1729"/>
        <v>0</v>
      </c>
      <c r="H462" s="14">
        <f t="shared" si="1730"/>
        <v>0</v>
      </c>
      <c r="I462" s="7"/>
      <c r="J462" s="11"/>
      <c r="K462" s="14">
        <f t="shared" ref="K462" si="1741">ROUND((SUM(F462+G462+H462)+(F462*I462)+(F462*J462)),2)</f>
        <v>0</v>
      </c>
      <c r="L462" s="9"/>
      <c r="M462" s="14">
        <f t="shared" ref="M462" si="1742">SUM(K462*L462)</f>
        <v>0</v>
      </c>
      <c r="N462" s="29"/>
    </row>
    <row r="463" spans="1:14" x14ac:dyDescent="0.25">
      <c r="A463" s="88">
        <f t="shared" si="1655"/>
        <v>434</v>
      </c>
      <c r="B463" s="1"/>
      <c r="C463" s="1"/>
      <c r="D463" s="2"/>
      <c r="E463" s="13">
        <f t="shared" ref="E463" si="1743">IF($C$8="25 or less",IF(D463&lt;11,0,IF(AND(D463&gt;=11,D463&lt;=11.81),D463+1,IF(AND(D463&gt;=11.82,D463&lt;=12.8),12.81,0))),IF($C$8="26 or more",IF(D463&lt;12,0,IF(AND(D463&gt;=12,D463&lt;=12.81),D463+1,IF(AND(D463&gt;=12.82,D463&lt;=13.8),13.81,0))),0))</f>
        <v>0</v>
      </c>
      <c r="F463" s="14">
        <f t="shared" ref="F463" si="1744">IF(E463-D463&gt;0,E463-D463,0)</f>
        <v>0</v>
      </c>
      <c r="G463" s="14">
        <f t="shared" ref="G463" si="1745">F463*0.062</f>
        <v>0</v>
      </c>
      <c r="H463" s="14">
        <f t="shared" ref="H463" si="1746">F463*0.0145</f>
        <v>0</v>
      </c>
      <c r="I463" s="7"/>
      <c r="J463" s="11"/>
      <c r="K463" s="14">
        <f t="shared" ref="K463" si="1747">ROUND((SUM(F463+G463+H463)+(F463*I463)+(F463*J463)),2)</f>
        <v>0</v>
      </c>
      <c r="L463" s="9"/>
      <c r="M463" s="14">
        <f t="shared" ref="M463" si="1748">SUM(K463*L463)</f>
        <v>0</v>
      </c>
      <c r="N463" s="29"/>
    </row>
    <row r="464" spans="1:14" x14ac:dyDescent="0.25">
      <c r="A464" s="88">
        <f t="shared" si="1655"/>
        <v>435</v>
      </c>
      <c r="B464" s="1"/>
      <c r="C464" s="1"/>
      <c r="D464" s="2"/>
      <c r="E464" s="13">
        <f t="shared" ref="E464" si="1749">IF($C$8="25 or less",IF(D464&lt;11,0,IF(AND(D464&gt;=11,D464&lt;=11.81),D464+1,IF(AND(D464&gt;=11.82,D464&lt;=12.8),12.81,0))),IF($C$8="26 or more",IF(D464&lt;12,0,IF(AND(D464&gt;=12,D464&lt;=12.81),D464+1,IF(AND(D464&gt;=12.82,D464&lt;=13.8),13.81,0))),0))</f>
        <v>0</v>
      </c>
      <c r="F464" s="14">
        <f t="shared" si="1728"/>
        <v>0</v>
      </c>
      <c r="G464" s="14">
        <f t="shared" si="1729"/>
        <v>0</v>
      </c>
      <c r="H464" s="14">
        <f t="shared" si="1730"/>
        <v>0</v>
      </c>
      <c r="I464" s="7"/>
      <c r="J464" s="11"/>
      <c r="K464" s="14">
        <f t="shared" ref="K464" si="1750">ROUND((SUM(F464+G464+H464)+(F464*I464)+(F464*J464)),2)</f>
        <v>0</v>
      </c>
      <c r="L464" s="9"/>
      <c r="M464" s="14">
        <f t="shared" ref="M464" si="1751">SUM(K464*L464)</f>
        <v>0</v>
      </c>
      <c r="N464" s="29"/>
    </row>
    <row r="465" spans="1:14" x14ac:dyDescent="0.25">
      <c r="A465" s="88">
        <f t="shared" si="1655"/>
        <v>436</v>
      </c>
      <c r="B465" s="1"/>
      <c r="C465" s="1"/>
      <c r="D465" s="2"/>
      <c r="E465" s="13">
        <f t="shared" ref="E465" si="1752">IF($C$8="25 or less",IF(D465&lt;11,0,IF(AND(D465&gt;=11,D465&lt;=11.81),D465+1,IF(AND(D465&gt;=11.82,D465&lt;=12.8),12.81,0))),IF($C$8="26 or more",IF(D465&lt;12,0,IF(AND(D465&gt;=12,D465&lt;=12.81),D465+1,IF(AND(D465&gt;=12.82,D465&lt;=13.8),13.81,0))),0))</f>
        <v>0</v>
      </c>
      <c r="F465" s="14">
        <f t="shared" ref="F465" si="1753">IF(E465-D465&gt;0,E465-D465,0)</f>
        <v>0</v>
      </c>
      <c r="G465" s="14">
        <f t="shared" ref="G465" si="1754">F465*0.062</f>
        <v>0</v>
      </c>
      <c r="H465" s="14">
        <f t="shared" ref="H465" si="1755">F465*0.0145</f>
        <v>0</v>
      </c>
      <c r="I465" s="7"/>
      <c r="J465" s="11"/>
      <c r="K465" s="14">
        <f t="shared" ref="K465" si="1756">ROUND((SUM(F465+G465+H465)+(F465*I465)+(F465*J465)),2)</f>
        <v>0</v>
      </c>
      <c r="L465" s="9"/>
      <c r="M465" s="14">
        <f t="shared" ref="M465" si="1757">SUM(K465*L465)</f>
        <v>0</v>
      </c>
      <c r="N465" s="29"/>
    </row>
    <row r="466" spans="1:14" x14ac:dyDescent="0.25">
      <c r="A466" s="88">
        <f t="shared" si="1655"/>
        <v>437</v>
      </c>
      <c r="B466" s="1"/>
      <c r="C466" s="1"/>
      <c r="D466" s="2"/>
      <c r="E466" s="13">
        <f t="shared" ref="E466" si="1758">IF($C$8="25 or less",IF(D466&lt;11,0,IF(AND(D466&gt;=11,D466&lt;=11.81),D466+1,IF(AND(D466&gt;=11.82,D466&lt;=12.8),12.81,0))),IF($C$8="26 or more",IF(D466&lt;12,0,IF(AND(D466&gt;=12,D466&lt;=12.81),D466+1,IF(AND(D466&gt;=12.82,D466&lt;=13.8),13.81,0))),0))</f>
        <v>0</v>
      </c>
      <c r="F466" s="14">
        <f t="shared" si="1728"/>
        <v>0</v>
      </c>
      <c r="G466" s="14">
        <f t="shared" si="1729"/>
        <v>0</v>
      </c>
      <c r="H466" s="14">
        <f t="shared" si="1730"/>
        <v>0</v>
      </c>
      <c r="I466" s="7"/>
      <c r="J466" s="11"/>
      <c r="K466" s="14">
        <f t="shared" ref="K466" si="1759">ROUND((SUM(F466+G466+H466)+(F466*I466)+(F466*J466)),2)</f>
        <v>0</v>
      </c>
      <c r="L466" s="9"/>
      <c r="M466" s="14">
        <f t="shared" ref="M466" si="1760">SUM(K466*L466)</f>
        <v>0</v>
      </c>
      <c r="N466" s="29"/>
    </row>
    <row r="467" spans="1:14" x14ac:dyDescent="0.25">
      <c r="A467" s="88">
        <f t="shared" si="1655"/>
        <v>438</v>
      </c>
      <c r="B467" s="1"/>
      <c r="C467" s="1"/>
      <c r="D467" s="2"/>
      <c r="E467" s="13">
        <f t="shared" ref="E467" si="1761">IF($C$8="25 or less",IF(D467&lt;11,0,IF(AND(D467&gt;=11,D467&lt;=11.81),D467+1,IF(AND(D467&gt;=11.82,D467&lt;=12.8),12.81,0))),IF($C$8="26 or more",IF(D467&lt;12,0,IF(AND(D467&gt;=12,D467&lt;=12.81),D467+1,IF(AND(D467&gt;=12.82,D467&lt;=13.8),13.81,0))),0))</f>
        <v>0</v>
      </c>
      <c r="F467" s="14">
        <f t="shared" ref="F467" si="1762">IF(E467-D467&gt;0,E467-D467,0)</f>
        <v>0</v>
      </c>
      <c r="G467" s="14">
        <f t="shared" ref="G467" si="1763">F467*0.062</f>
        <v>0</v>
      </c>
      <c r="H467" s="14">
        <f t="shared" ref="H467" si="1764">F467*0.0145</f>
        <v>0</v>
      </c>
      <c r="I467" s="7"/>
      <c r="J467" s="11"/>
      <c r="K467" s="14">
        <f t="shared" ref="K467" si="1765">ROUND((SUM(F467+G467+H467)+(F467*I467)+(F467*J467)),2)</f>
        <v>0</v>
      </c>
      <c r="L467" s="9"/>
      <c r="M467" s="14">
        <f t="shared" ref="M467" si="1766">SUM(K467*L467)</f>
        <v>0</v>
      </c>
      <c r="N467" s="29"/>
    </row>
    <row r="468" spans="1:14" x14ac:dyDescent="0.25">
      <c r="A468" s="88">
        <f t="shared" si="1655"/>
        <v>439</v>
      </c>
      <c r="B468" s="1"/>
      <c r="C468" s="1"/>
      <c r="D468" s="2"/>
      <c r="E468" s="13">
        <f t="shared" ref="E468" si="1767">IF($C$8="25 or less",IF(D468&lt;11,0,IF(AND(D468&gt;=11,D468&lt;=11.81),D468+1,IF(AND(D468&gt;=11.82,D468&lt;=12.8),12.81,0))),IF($C$8="26 or more",IF(D468&lt;12,0,IF(AND(D468&gt;=12,D468&lt;=12.81),D468+1,IF(AND(D468&gt;=12.82,D468&lt;=13.8),13.81,0))),0))</f>
        <v>0</v>
      </c>
      <c r="F468" s="14">
        <f t="shared" si="1728"/>
        <v>0</v>
      </c>
      <c r="G468" s="14">
        <f t="shared" si="1729"/>
        <v>0</v>
      </c>
      <c r="H468" s="14">
        <f t="shared" si="1730"/>
        <v>0</v>
      </c>
      <c r="I468" s="7"/>
      <c r="J468" s="11"/>
      <c r="K468" s="14">
        <f t="shared" ref="K468" si="1768">ROUND((SUM(F468+G468+H468)+(F468*I468)+(F468*J468)),2)</f>
        <v>0</v>
      </c>
      <c r="L468" s="9"/>
      <c r="M468" s="14">
        <f t="shared" ref="M468" si="1769">SUM(K468*L468)</f>
        <v>0</v>
      </c>
      <c r="N468" s="29"/>
    </row>
    <row r="469" spans="1:14" x14ac:dyDescent="0.25">
      <c r="A469" s="88">
        <f t="shared" si="1655"/>
        <v>440</v>
      </c>
      <c r="B469" s="1"/>
      <c r="C469" s="1"/>
      <c r="D469" s="2"/>
      <c r="E469" s="13">
        <f t="shared" ref="E469" si="1770">IF($C$8="25 or less",IF(D469&lt;11,0,IF(AND(D469&gt;=11,D469&lt;=11.81),D469+1,IF(AND(D469&gt;=11.82,D469&lt;=12.8),12.81,0))),IF($C$8="26 or more",IF(D469&lt;12,0,IF(AND(D469&gt;=12,D469&lt;=12.81),D469+1,IF(AND(D469&gt;=12.82,D469&lt;=13.8),13.81,0))),0))</f>
        <v>0</v>
      </c>
      <c r="F469" s="14">
        <f t="shared" ref="F469" si="1771">IF(E469-D469&gt;0,E469-D469,0)</f>
        <v>0</v>
      </c>
      <c r="G469" s="14">
        <f t="shared" ref="G469" si="1772">F469*0.062</f>
        <v>0</v>
      </c>
      <c r="H469" s="14">
        <f t="shared" ref="H469" si="1773">F469*0.0145</f>
        <v>0</v>
      </c>
      <c r="I469" s="7"/>
      <c r="J469" s="11"/>
      <c r="K469" s="14">
        <f t="shared" ref="K469" si="1774">ROUND((SUM(F469+G469+H469)+(F469*I469)+(F469*J469)),2)</f>
        <v>0</v>
      </c>
      <c r="L469" s="9"/>
      <c r="M469" s="14">
        <f t="shared" ref="M469" si="1775">SUM(K469*L469)</f>
        <v>0</v>
      </c>
      <c r="N469" s="29"/>
    </row>
    <row r="470" spans="1:14" x14ac:dyDescent="0.25">
      <c r="A470" s="88">
        <f t="shared" si="1655"/>
        <v>441</v>
      </c>
      <c r="B470" s="1"/>
      <c r="C470" s="1"/>
      <c r="D470" s="2"/>
      <c r="E470" s="13">
        <f t="shared" ref="E470" si="1776">IF($C$8="25 or less",IF(D470&lt;11,0,IF(AND(D470&gt;=11,D470&lt;=11.81),D470+1,IF(AND(D470&gt;=11.82,D470&lt;=12.8),12.81,0))),IF($C$8="26 or more",IF(D470&lt;12,0,IF(AND(D470&gt;=12,D470&lt;=12.81),D470+1,IF(AND(D470&gt;=12.82,D470&lt;=13.8),13.81,0))),0))</f>
        <v>0</v>
      </c>
      <c r="F470" s="14">
        <f t="shared" si="1728"/>
        <v>0</v>
      </c>
      <c r="G470" s="14">
        <f t="shared" si="1729"/>
        <v>0</v>
      </c>
      <c r="H470" s="14">
        <f t="shared" si="1730"/>
        <v>0</v>
      </c>
      <c r="I470" s="7"/>
      <c r="J470" s="11"/>
      <c r="K470" s="14">
        <f t="shared" ref="K470" si="1777">ROUND((SUM(F470+G470+H470)+(F470*I470)+(F470*J470)),2)</f>
        <v>0</v>
      </c>
      <c r="L470" s="9"/>
      <c r="M470" s="14">
        <f t="shared" ref="M470" si="1778">SUM(K470*L470)</f>
        <v>0</v>
      </c>
      <c r="N470" s="29"/>
    </row>
    <row r="471" spans="1:14" x14ac:dyDescent="0.25">
      <c r="A471" s="88">
        <f t="shared" si="1655"/>
        <v>442</v>
      </c>
      <c r="B471" s="1"/>
      <c r="C471" s="1"/>
      <c r="D471" s="2"/>
      <c r="E471" s="13">
        <f t="shared" ref="E471" si="1779">IF($C$8="25 or less",IF(D471&lt;11,0,IF(AND(D471&gt;=11,D471&lt;=11.81),D471+1,IF(AND(D471&gt;=11.82,D471&lt;=12.8),12.81,0))),IF($C$8="26 or more",IF(D471&lt;12,0,IF(AND(D471&gt;=12,D471&lt;=12.81),D471+1,IF(AND(D471&gt;=12.82,D471&lt;=13.8),13.81,0))),0))</f>
        <v>0</v>
      </c>
      <c r="F471" s="14">
        <f t="shared" ref="F471" si="1780">IF(E471-D471&gt;0,E471-D471,0)</f>
        <v>0</v>
      </c>
      <c r="G471" s="14">
        <f t="shared" ref="G471" si="1781">F471*0.062</f>
        <v>0</v>
      </c>
      <c r="H471" s="14">
        <f t="shared" ref="H471" si="1782">F471*0.0145</f>
        <v>0</v>
      </c>
      <c r="I471" s="7"/>
      <c r="J471" s="11"/>
      <c r="K471" s="14">
        <f t="shared" ref="K471" si="1783">ROUND((SUM(F471+G471+H471)+(F471*I471)+(F471*J471)),2)</f>
        <v>0</v>
      </c>
      <c r="L471" s="9"/>
      <c r="M471" s="14">
        <f t="shared" ref="M471" si="1784">SUM(K471*L471)</f>
        <v>0</v>
      </c>
      <c r="N471" s="29"/>
    </row>
    <row r="472" spans="1:14" x14ac:dyDescent="0.25">
      <c r="A472" s="88">
        <f t="shared" si="1655"/>
        <v>443</v>
      </c>
      <c r="B472" s="1"/>
      <c r="C472" s="1"/>
      <c r="D472" s="2"/>
      <c r="E472" s="13">
        <f t="shared" ref="E472" si="1785">IF($C$8="25 or less",IF(D472&lt;11,0,IF(AND(D472&gt;=11,D472&lt;=11.81),D472+1,IF(AND(D472&gt;=11.82,D472&lt;=12.8),12.81,0))),IF($C$8="26 or more",IF(D472&lt;12,0,IF(AND(D472&gt;=12,D472&lt;=12.81),D472+1,IF(AND(D472&gt;=12.82,D472&lt;=13.8),13.81,0))),0))</f>
        <v>0</v>
      </c>
      <c r="F472" s="14">
        <f t="shared" si="1728"/>
        <v>0</v>
      </c>
      <c r="G472" s="14">
        <f t="shared" si="1729"/>
        <v>0</v>
      </c>
      <c r="H472" s="14">
        <f t="shared" si="1730"/>
        <v>0</v>
      </c>
      <c r="I472" s="7"/>
      <c r="J472" s="11"/>
      <c r="K472" s="14">
        <f t="shared" ref="K472" si="1786">ROUND((SUM(F472+G472+H472)+(F472*I472)+(F472*J472)),2)</f>
        <v>0</v>
      </c>
      <c r="L472" s="9"/>
      <c r="M472" s="14">
        <f t="shared" ref="M472" si="1787">SUM(K472*L472)</f>
        <v>0</v>
      </c>
      <c r="N472" s="29"/>
    </row>
    <row r="473" spans="1:14" x14ac:dyDescent="0.25">
      <c r="A473" s="88">
        <f t="shared" si="1655"/>
        <v>444</v>
      </c>
      <c r="B473" s="1"/>
      <c r="C473" s="1"/>
      <c r="D473" s="2"/>
      <c r="E473" s="13">
        <f t="shared" ref="E473" si="1788">IF($C$8="25 or less",IF(D473&lt;11,0,IF(AND(D473&gt;=11,D473&lt;=11.81),D473+1,IF(AND(D473&gt;=11.82,D473&lt;=12.8),12.81,0))),IF($C$8="26 or more",IF(D473&lt;12,0,IF(AND(D473&gt;=12,D473&lt;=12.81),D473+1,IF(AND(D473&gt;=12.82,D473&lt;=13.8),13.81,0))),0))</f>
        <v>0</v>
      </c>
      <c r="F473" s="14">
        <f t="shared" ref="F473" si="1789">IF(E473-D473&gt;0,E473-D473,0)</f>
        <v>0</v>
      </c>
      <c r="G473" s="14">
        <f t="shared" ref="G473" si="1790">F473*0.062</f>
        <v>0</v>
      </c>
      <c r="H473" s="14">
        <f t="shared" ref="H473" si="1791">F473*0.0145</f>
        <v>0</v>
      </c>
      <c r="I473" s="7"/>
      <c r="J473" s="11"/>
      <c r="K473" s="14">
        <f t="shared" ref="K473" si="1792">ROUND((SUM(F473+G473+H473)+(F473*I473)+(F473*J473)),2)</f>
        <v>0</v>
      </c>
      <c r="L473" s="9"/>
      <c r="M473" s="14">
        <f t="shared" ref="M473" si="1793">SUM(K473*L473)</f>
        <v>0</v>
      </c>
      <c r="N473" s="29"/>
    </row>
    <row r="474" spans="1:14" x14ac:dyDescent="0.25">
      <c r="A474" s="88">
        <f t="shared" si="1655"/>
        <v>445</v>
      </c>
      <c r="B474" s="1"/>
      <c r="C474" s="1"/>
      <c r="D474" s="2"/>
      <c r="E474" s="13">
        <f t="shared" ref="E474" si="1794">IF($C$8="25 or less",IF(D474&lt;11,0,IF(AND(D474&gt;=11,D474&lt;=11.81),D474+1,IF(AND(D474&gt;=11.82,D474&lt;=12.8),12.81,0))),IF($C$8="26 or more",IF(D474&lt;12,0,IF(AND(D474&gt;=12,D474&lt;=12.81),D474+1,IF(AND(D474&gt;=12.82,D474&lt;=13.8),13.81,0))),0))</f>
        <v>0</v>
      </c>
      <c r="F474" s="14">
        <f t="shared" si="1728"/>
        <v>0</v>
      </c>
      <c r="G474" s="14">
        <f t="shared" si="1729"/>
        <v>0</v>
      </c>
      <c r="H474" s="14">
        <f t="shared" si="1730"/>
        <v>0</v>
      </c>
      <c r="I474" s="7"/>
      <c r="J474" s="11"/>
      <c r="K474" s="14">
        <f t="shared" ref="K474" si="1795">ROUND((SUM(F474+G474+H474)+(F474*I474)+(F474*J474)),2)</f>
        <v>0</v>
      </c>
      <c r="L474" s="9"/>
      <c r="M474" s="14">
        <f t="shared" ref="M474" si="1796">SUM(K474*L474)</f>
        <v>0</v>
      </c>
      <c r="N474" s="29"/>
    </row>
    <row r="475" spans="1:14" x14ac:dyDescent="0.25">
      <c r="A475" s="88">
        <f t="shared" si="1655"/>
        <v>446</v>
      </c>
      <c r="B475" s="1"/>
      <c r="C475" s="1"/>
      <c r="D475" s="2"/>
      <c r="E475" s="13">
        <f t="shared" ref="E475" si="1797">IF($C$8="25 or less",IF(D475&lt;11,0,IF(AND(D475&gt;=11,D475&lt;=11.81),D475+1,IF(AND(D475&gt;=11.82,D475&lt;=12.8),12.81,0))),IF($C$8="26 or more",IF(D475&lt;12,0,IF(AND(D475&gt;=12,D475&lt;=12.81),D475+1,IF(AND(D475&gt;=12.82,D475&lt;=13.8),13.81,0))),0))</f>
        <v>0</v>
      </c>
      <c r="F475" s="14">
        <f t="shared" ref="F475" si="1798">IF(E475-D475&gt;0,E475-D475,0)</f>
        <v>0</v>
      </c>
      <c r="G475" s="14">
        <f t="shared" ref="G475" si="1799">F475*0.062</f>
        <v>0</v>
      </c>
      <c r="H475" s="14">
        <f t="shared" ref="H475" si="1800">F475*0.0145</f>
        <v>0</v>
      </c>
      <c r="I475" s="7"/>
      <c r="J475" s="11"/>
      <c r="K475" s="14">
        <f t="shared" ref="K475" si="1801">ROUND((SUM(F475+G475+H475)+(F475*I475)+(F475*J475)),2)</f>
        <v>0</v>
      </c>
      <c r="L475" s="9"/>
      <c r="M475" s="14">
        <f t="shared" ref="M475" si="1802">SUM(K475*L475)</f>
        <v>0</v>
      </c>
      <c r="N475" s="29"/>
    </row>
    <row r="476" spans="1:14" x14ac:dyDescent="0.25">
      <c r="A476" s="88">
        <f t="shared" si="1655"/>
        <v>447</v>
      </c>
      <c r="B476" s="1"/>
      <c r="C476" s="1"/>
      <c r="D476" s="2"/>
      <c r="E476" s="13">
        <f t="shared" ref="E476" si="1803">IF($C$8="25 or less",IF(D476&lt;11,0,IF(AND(D476&gt;=11,D476&lt;=11.81),D476+1,IF(AND(D476&gt;=11.82,D476&lt;=12.8),12.81,0))),IF($C$8="26 or more",IF(D476&lt;12,0,IF(AND(D476&gt;=12,D476&lt;=12.81),D476+1,IF(AND(D476&gt;=12.82,D476&lt;=13.8),13.81,0))),0))</f>
        <v>0</v>
      </c>
      <c r="F476" s="14">
        <f t="shared" si="1728"/>
        <v>0</v>
      </c>
      <c r="G476" s="14">
        <f t="shared" si="1729"/>
        <v>0</v>
      </c>
      <c r="H476" s="14">
        <f t="shared" si="1730"/>
        <v>0</v>
      </c>
      <c r="I476" s="7"/>
      <c r="J476" s="11"/>
      <c r="K476" s="14">
        <f t="shared" ref="K476" si="1804">ROUND((SUM(F476+G476+H476)+(F476*I476)+(F476*J476)),2)</f>
        <v>0</v>
      </c>
      <c r="L476" s="9"/>
      <c r="M476" s="14">
        <f t="shared" ref="M476" si="1805">SUM(K476*L476)</f>
        <v>0</v>
      </c>
      <c r="N476" s="29"/>
    </row>
    <row r="477" spans="1:14" x14ac:dyDescent="0.25">
      <c r="A477" s="88">
        <f t="shared" si="1655"/>
        <v>448</v>
      </c>
      <c r="B477" s="1"/>
      <c r="C477" s="1"/>
      <c r="D477" s="2"/>
      <c r="E477" s="13">
        <f t="shared" ref="E477" si="1806">IF($C$8="25 or less",IF(D477&lt;11,0,IF(AND(D477&gt;=11,D477&lt;=11.81),D477+1,IF(AND(D477&gt;=11.82,D477&lt;=12.8),12.81,0))),IF($C$8="26 or more",IF(D477&lt;12,0,IF(AND(D477&gt;=12,D477&lt;=12.81),D477+1,IF(AND(D477&gt;=12.82,D477&lt;=13.8),13.81,0))),0))</f>
        <v>0</v>
      </c>
      <c r="F477" s="14">
        <f t="shared" ref="F477" si="1807">IF(E477-D477&gt;0,E477-D477,0)</f>
        <v>0</v>
      </c>
      <c r="G477" s="14">
        <f t="shared" ref="G477" si="1808">F477*0.062</f>
        <v>0</v>
      </c>
      <c r="H477" s="14">
        <f t="shared" ref="H477" si="1809">F477*0.0145</f>
        <v>0</v>
      </c>
      <c r="I477" s="7"/>
      <c r="J477" s="11"/>
      <c r="K477" s="14">
        <f t="shared" ref="K477" si="1810">ROUND((SUM(F477+G477+H477)+(F477*I477)+(F477*J477)),2)</f>
        <v>0</v>
      </c>
      <c r="L477" s="9"/>
      <c r="M477" s="14">
        <f t="shared" ref="M477" si="1811">SUM(K477*L477)</f>
        <v>0</v>
      </c>
      <c r="N477" s="29"/>
    </row>
    <row r="478" spans="1:14" x14ac:dyDescent="0.25">
      <c r="A478" s="88">
        <f t="shared" si="1655"/>
        <v>449</v>
      </c>
      <c r="B478" s="1"/>
      <c r="C478" s="1"/>
      <c r="D478" s="2"/>
      <c r="E478" s="13">
        <f t="shared" ref="E478" si="1812">IF($C$8="25 or less",IF(D478&lt;11,0,IF(AND(D478&gt;=11,D478&lt;=11.81),D478+1,IF(AND(D478&gt;=11.82,D478&lt;=12.8),12.81,0))),IF($C$8="26 or more",IF(D478&lt;12,0,IF(AND(D478&gt;=12,D478&lt;=12.81),D478+1,IF(AND(D478&gt;=12.82,D478&lt;=13.8),13.81,0))),0))</f>
        <v>0</v>
      </c>
      <c r="F478" s="14">
        <f t="shared" si="1728"/>
        <v>0</v>
      </c>
      <c r="G478" s="14">
        <f t="shared" si="1729"/>
        <v>0</v>
      </c>
      <c r="H478" s="14">
        <f t="shared" si="1730"/>
        <v>0</v>
      </c>
      <c r="I478" s="7"/>
      <c r="J478" s="11"/>
      <c r="K478" s="14">
        <f t="shared" ref="K478" si="1813">ROUND((SUM(F478+G478+H478)+(F478*I478)+(F478*J478)),2)</f>
        <v>0</v>
      </c>
      <c r="L478" s="9"/>
      <c r="M478" s="14">
        <f t="shared" ref="M478" si="1814">SUM(K478*L478)</f>
        <v>0</v>
      </c>
      <c r="N478" s="29"/>
    </row>
    <row r="479" spans="1:14" x14ac:dyDescent="0.25">
      <c r="A479" s="88">
        <f t="shared" si="1655"/>
        <v>450</v>
      </c>
      <c r="B479" s="1"/>
      <c r="C479" s="1"/>
      <c r="D479" s="2"/>
      <c r="E479" s="13">
        <f t="shared" ref="E479" si="1815">IF($C$8="25 or less",IF(D479&lt;11,0,IF(AND(D479&gt;=11,D479&lt;=11.81),D479+1,IF(AND(D479&gt;=11.82,D479&lt;=12.8),12.81,0))),IF($C$8="26 or more",IF(D479&lt;12,0,IF(AND(D479&gt;=12,D479&lt;=12.81),D479+1,IF(AND(D479&gt;=12.82,D479&lt;=13.8),13.81,0))),0))</f>
        <v>0</v>
      </c>
      <c r="F479" s="14">
        <f t="shared" ref="F479" si="1816">IF(E479-D479&gt;0,E479-D479,0)</f>
        <v>0</v>
      </c>
      <c r="G479" s="14">
        <f t="shared" ref="G479" si="1817">F479*0.062</f>
        <v>0</v>
      </c>
      <c r="H479" s="14">
        <f t="shared" ref="H479" si="1818">F479*0.0145</f>
        <v>0</v>
      </c>
      <c r="I479" s="7"/>
      <c r="J479" s="11"/>
      <c r="K479" s="14">
        <f t="shared" ref="K479" si="1819">ROUND((SUM(F479+G479+H479)+(F479*I479)+(F479*J479)),2)</f>
        <v>0</v>
      </c>
      <c r="L479" s="9"/>
      <c r="M479" s="14">
        <f t="shared" ref="M479" si="1820">SUM(K479*L479)</f>
        <v>0</v>
      </c>
      <c r="N479" s="29"/>
    </row>
    <row r="480" spans="1:14" x14ac:dyDescent="0.25">
      <c r="A480" s="88">
        <f t="shared" si="1655"/>
        <v>451</v>
      </c>
      <c r="B480" s="1"/>
      <c r="C480" s="1"/>
      <c r="D480" s="2"/>
      <c r="E480" s="13">
        <f t="shared" ref="E480" si="1821">IF($C$8="25 or less",IF(D480&lt;11,0,IF(AND(D480&gt;=11,D480&lt;=11.81),D480+1,IF(AND(D480&gt;=11.82,D480&lt;=12.8),12.81,0))),IF($C$8="26 or more",IF(D480&lt;12,0,IF(AND(D480&gt;=12,D480&lt;=12.81),D480+1,IF(AND(D480&gt;=12.82,D480&lt;=13.8),13.81,0))),0))</f>
        <v>0</v>
      </c>
      <c r="F480" s="14">
        <f t="shared" si="1728"/>
        <v>0</v>
      </c>
      <c r="G480" s="14">
        <f t="shared" si="1729"/>
        <v>0</v>
      </c>
      <c r="H480" s="14">
        <f t="shared" si="1730"/>
        <v>0</v>
      </c>
      <c r="I480" s="7"/>
      <c r="J480" s="11"/>
      <c r="K480" s="14">
        <f t="shared" ref="K480" si="1822">ROUND((SUM(F480+G480+H480)+(F480*I480)+(F480*J480)),2)</f>
        <v>0</v>
      </c>
      <c r="L480" s="9"/>
      <c r="M480" s="14">
        <f t="shared" ref="M480" si="1823">SUM(K480*L480)</f>
        <v>0</v>
      </c>
      <c r="N480" s="29"/>
    </row>
    <row r="481" spans="1:14" x14ac:dyDescent="0.25">
      <c r="A481" s="88">
        <f t="shared" si="1655"/>
        <v>452</v>
      </c>
      <c r="B481" s="1"/>
      <c r="C481" s="1"/>
      <c r="D481" s="2"/>
      <c r="E481" s="13">
        <f t="shared" ref="E481" si="1824">IF($C$8="25 or less",IF(D481&lt;11,0,IF(AND(D481&gt;=11,D481&lt;=11.81),D481+1,IF(AND(D481&gt;=11.82,D481&lt;=12.8),12.81,0))),IF($C$8="26 or more",IF(D481&lt;12,0,IF(AND(D481&gt;=12,D481&lt;=12.81),D481+1,IF(AND(D481&gt;=12.82,D481&lt;=13.8),13.81,0))),0))</f>
        <v>0</v>
      </c>
      <c r="F481" s="14">
        <f t="shared" ref="F481" si="1825">IF(E481-D481&gt;0,E481-D481,0)</f>
        <v>0</v>
      </c>
      <c r="G481" s="14">
        <f t="shared" ref="G481" si="1826">F481*0.062</f>
        <v>0</v>
      </c>
      <c r="H481" s="14">
        <f t="shared" ref="H481" si="1827">F481*0.0145</f>
        <v>0</v>
      </c>
      <c r="I481" s="7"/>
      <c r="J481" s="11"/>
      <c r="K481" s="14">
        <f t="shared" ref="K481" si="1828">ROUND((SUM(F481+G481+H481)+(F481*I481)+(F481*J481)),2)</f>
        <v>0</v>
      </c>
      <c r="L481" s="9"/>
      <c r="M481" s="14">
        <f t="shared" ref="M481" si="1829">SUM(K481*L481)</f>
        <v>0</v>
      </c>
      <c r="N481" s="29"/>
    </row>
    <row r="482" spans="1:14" x14ac:dyDescent="0.25">
      <c r="A482" s="88">
        <f t="shared" si="1655"/>
        <v>453</v>
      </c>
      <c r="B482" s="1"/>
      <c r="C482" s="1"/>
      <c r="D482" s="2"/>
      <c r="E482" s="13">
        <f t="shared" ref="E482" si="1830">IF($C$8="25 or less",IF(D482&lt;11,0,IF(AND(D482&gt;=11,D482&lt;=11.81),D482+1,IF(AND(D482&gt;=11.82,D482&lt;=12.8),12.81,0))),IF($C$8="26 or more",IF(D482&lt;12,0,IF(AND(D482&gt;=12,D482&lt;=12.81),D482+1,IF(AND(D482&gt;=12.82,D482&lt;=13.8),13.81,0))),0))</f>
        <v>0</v>
      </c>
      <c r="F482" s="14">
        <f t="shared" si="1728"/>
        <v>0</v>
      </c>
      <c r="G482" s="14">
        <f t="shared" si="1729"/>
        <v>0</v>
      </c>
      <c r="H482" s="14">
        <f t="shared" si="1730"/>
        <v>0</v>
      </c>
      <c r="I482" s="7"/>
      <c r="J482" s="11"/>
      <c r="K482" s="14">
        <f t="shared" ref="K482" si="1831">ROUND((SUM(F482+G482+H482)+(F482*I482)+(F482*J482)),2)</f>
        <v>0</v>
      </c>
      <c r="L482" s="9"/>
      <c r="M482" s="14">
        <f t="shared" ref="M482" si="1832">SUM(K482*L482)</f>
        <v>0</v>
      </c>
      <c r="N482" s="29"/>
    </row>
    <row r="483" spans="1:14" x14ac:dyDescent="0.25">
      <c r="A483" s="88">
        <f t="shared" si="1655"/>
        <v>454</v>
      </c>
      <c r="B483" s="1"/>
      <c r="C483" s="1"/>
      <c r="D483" s="2"/>
      <c r="E483" s="13">
        <f t="shared" ref="E483" si="1833">IF($C$8="25 or less",IF(D483&lt;11,0,IF(AND(D483&gt;=11,D483&lt;=11.81),D483+1,IF(AND(D483&gt;=11.82,D483&lt;=12.8),12.81,0))),IF($C$8="26 or more",IF(D483&lt;12,0,IF(AND(D483&gt;=12,D483&lt;=12.81),D483+1,IF(AND(D483&gt;=12.82,D483&lt;=13.8),13.81,0))),0))</f>
        <v>0</v>
      </c>
      <c r="F483" s="14">
        <f t="shared" ref="F483" si="1834">IF(E483-D483&gt;0,E483-D483,0)</f>
        <v>0</v>
      </c>
      <c r="G483" s="14">
        <f t="shared" ref="G483" si="1835">F483*0.062</f>
        <v>0</v>
      </c>
      <c r="H483" s="14">
        <f t="shared" ref="H483" si="1836">F483*0.0145</f>
        <v>0</v>
      </c>
      <c r="I483" s="7"/>
      <c r="J483" s="11"/>
      <c r="K483" s="14">
        <f t="shared" ref="K483" si="1837">ROUND((SUM(F483+G483+H483)+(F483*I483)+(F483*J483)),2)</f>
        <v>0</v>
      </c>
      <c r="L483" s="9"/>
      <c r="M483" s="14">
        <f t="shared" ref="M483" si="1838">SUM(K483*L483)</f>
        <v>0</v>
      </c>
      <c r="N483" s="29"/>
    </row>
    <row r="484" spans="1:14" x14ac:dyDescent="0.25">
      <c r="A484" s="88">
        <f t="shared" si="1655"/>
        <v>455</v>
      </c>
      <c r="B484" s="1"/>
      <c r="C484" s="1"/>
      <c r="D484" s="2"/>
      <c r="E484" s="13">
        <f t="shared" ref="E484" si="1839">IF($C$8="25 or less",IF(D484&lt;11,0,IF(AND(D484&gt;=11,D484&lt;=11.81),D484+1,IF(AND(D484&gt;=11.82,D484&lt;=12.8),12.81,0))),IF($C$8="26 or more",IF(D484&lt;12,0,IF(AND(D484&gt;=12,D484&lt;=12.81),D484+1,IF(AND(D484&gt;=12.82,D484&lt;=13.8),13.81,0))),0))</f>
        <v>0</v>
      </c>
      <c r="F484" s="14">
        <f t="shared" si="1728"/>
        <v>0</v>
      </c>
      <c r="G484" s="14">
        <f t="shared" si="1729"/>
        <v>0</v>
      </c>
      <c r="H484" s="14">
        <f t="shared" si="1730"/>
        <v>0</v>
      </c>
      <c r="I484" s="7"/>
      <c r="J484" s="11"/>
      <c r="K484" s="14">
        <f t="shared" ref="K484" si="1840">ROUND((SUM(F484+G484+H484)+(F484*I484)+(F484*J484)),2)</f>
        <v>0</v>
      </c>
      <c r="L484" s="9"/>
      <c r="M484" s="14">
        <f t="shared" ref="M484" si="1841">SUM(K484*L484)</f>
        <v>0</v>
      </c>
      <c r="N484" s="29"/>
    </row>
    <row r="485" spans="1:14" x14ac:dyDescent="0.25">
      <c r="A485" s="88">
        <f t="shared" si="1655"/>
        <v>456</v>
      </c>
      <c r="B485" s="1"/>
      <c r="C485" s="1"/>
      <c r="D485" s="2"/>
      <c r="E485" s="13">
        <f t="shared" ref="E485" si="1842">IF($C$8="25 or less",IF(D485&lt;11,0,IF(AND(D485&gt;=11,D485&lt;=11.81),D485+1,IF(AND(D485&gt;=11.82,D485&lt;=12.8),12.81,0))),IF($C$8="26 or more",IF(D485&lt;12,0,IF(AND(D485&gt;=12,D485&lt;=12.81),D485+1,IF(AND(D485&gt;=12.82,D485&lt;=13.8),13.81,0))),0))</f>
        <v>0</v>
      </c>
      <c r="F485" s="14">
        <f t="shared" ref="F485" si="1843">IF(E485-D485&gt;0,E485-D485,0)</f>
        <v>0</v>
      </c>
      <c r="G485" s="14">
        <f t="shared" ref="G485" si="1844">F485*0.062</f>
        <v>0</v>
      </c>
      <c r="H485" s="14">
        <f t="shared" ref="H485" si="1845">F485*0.0145</f>
        <v>0</v>
      </c>
      <c r="I485" s="7"/>
      <c r="J485" s="11"/>
      <c r="K485" s="14">
        <f t="shared" ref="K485" si="1846">ROUND((SUM(F485+G485+H485)+(F485*I485)+(F485*J485)),2)</f>
        <v>0</v>
      </c>
      <c r="L485" s="9"/>
      <c r="M485" s="14">
        <f t="shared" ref="M485" si="1847">SUM(K485*L485)</f>
        <v>0</v>
      </c>
      <c r="N485" s="29"/>
    </row>
    <row r="486" spans="1:14" x14ac:dyDescent="0.25">
      <c r="A486" s="88">
        <f t="shared" si="1655"/>
        <v>457</v>
      </c>
      <c r="B486" s="1"/>
      <c r="C486" s="1"/>
      <c r="D486" s="2"/>
      <c r="E486" s="13">
        <f t="shared" ref="E486" si="1848">IF($C$8="25 or less",IF(D486&lt;11,0,IF(AND(D486&gt;=11,D486&lt;=11.81),D486+1,IF(AND(D486&gt;=11.82,D486&lt;=12.8),12.81,0))),IF($C$8="26 or more",IF(D486&lt;12,0,IF(AND(D486&gt;=12,D486&lt;=12.81),D486+1,IF(AND(D486&gt;=12.82,D486&lt;=13.8),13.81,0))),0))</f>
        <v>0</v>
      </c>
      <c r="F486" s="14">
        <f t="shared" si="1728"/>
        <v>0</v>
      </c>
      <c r="G486" s="14">
        <f t="shared" si="1729"/>
        <v>0</v>
      </c>
      <c r="H486" s="14">
        <f t="shared" si="1730"/>
        <v>0</v>
      </c>
      <c r="I486" s="7"/>
      <c r="J486" s="11"/>
      <c r="K486" s="14">
        <f t="shared" ref="K486" si="1849">ROUND((SUM(F486+G486+H486)+(F486*I486)+(F486*J486)),2)</f>
        <v>0</v>
      </c>
      <c r="L486" s="9"/>
      <c r="M486" s="14">
        <f t="shared" ref="M486" si="1850">SUM(K486*L486)</f>
        <v>0</v>
      </c>
      <c r="N486" s="29"/>
    </row>
    <row r="487" spans="1:14" x14ac:dyDescent="0.25">
      <c r="A487" s="88">
        <f t="shared" si="1655"/>
        <v>458</v>
      </c>
      <c r="B487" s="1"/>
      <c r="C487" s="1"/>
      <c r="D487" s="2"/>
      <c r="E487" s="13">
        <f t="shared" ref="E487" si="1851">IF($C$8="25 or less",IF(D487&lt;11,0,IF(AND(D487&gt;=11,D487&lt;=11.81),D487+1,IF(AND(D487&gt;=11.82,D487&lt;=12.8),12.81,0))),IF($C$8="26 or more",IF(D487&lt;12,0,IF(AND(D487&gt;=12,D487&lt;=12.81),D487+1,IF(AND(D487&gt;=12.82,D487&lt;=13.8),13.81,0))),0))</f>
        <v>0</v>
      </c>
      <c r="F487" s="14">
        <f t="shared" ref="F487" si="1852">IF(E487-D487&gt;0,E487-D487,0)</f>
        <v>0</v>
      </c>
      <c r="G487" s="14">
        <f t="shared" ref="G487" si="1853">F487*0.062</f>
        <v>0</v>
      </c>
      <c r="H487" s="14">
        <f t="shared" ref="H487" si="1854">F487*0.0145</f>
        <v>0</v>
      </c>
      <c r="I487" s="7"/>
      <c r="J487" s="11"/>
      <c r="K487" s="14">
        <f t="shared" ref="K487" si="1855">ROUND((SUM(F487+G487+H487)+(F487*I487)+(F487*J487)),2)</f>
        <v>0</v>
      </c>
      <c r="L487" s="9"/>
      <c r="M487" s="14">
        <f t="shared" ref="M487" si="1856">SUM(K487*L487)</f>
        <v>0</v>
      </c>
      <c r="N487" s="29"/>
    </row>
    <row r="488" spans="1:14" x14ac:dyDescent="0.25">
      <c r="A488" s="88">
        <f t="shared" si="1655"/>
        <v>459</v>
      </c>
      <c r="B488" s="1"/>
      <c r="C488" s="1"/>
      <c r="D488" s="2"/>
      <c r="E488" s="13">
        <f t="shared" ref="E488" si="1857">IF($C$8="25 or less",IF(D488&lt;11,0,IF(AND(D488&gt;=11,D488&lt;=11.81),D488+1,IF(AND(D488&gt;=11.82,D488&lt;=12.8),12.81,0))),IF($C$8="26 or more",IF(D488&lt;12,0,IF(AND(D488&gt;=12,D488&lt;=12.81),D488+1,IF(AND(D488&gt;=12.82,D488&lt;=13.8),13.81,0))),0))</f>
        <v>0</v>
      </c>
      <c r="F488" s="14">
        <f t="shared" si="1728"/>
        <v>0</v>
      </c>
      <c r="G488" s="14">
        <f t="shared" si="1729"/>
        <v>0</v>
      </c>
      <c r="H488" s="14">
        <f t="shared" si="1730"/>
        <v>0</v>
      </c>
      <c r="I488" s="7"/>
      <c r="J488" s="11"/>
      <c r="K488" s="14">
        <f t="shared" ref="K488" si="1858">ROUND((SUM(F488+G488+H488)+(F488*I488)+(F488*J488)),2)</f>
        <v>0</v>
      </c>
      <c r="L488" s="9"/>
      <c r="M488" s="14">
        <f t="shared" ref="M488" si="1859">SUM(K488*L488)</f>
        <v>0</v>
      </c>
      <c r="N488" s="29"/>
    </row>
    <row r="489" spans="1:14" x14ac:dyDescent="0.25">
      <c r="A489" s="88">
        <f t="shared" si="1655"/>
        <v>460</v>
      </c>
      <c r="B489" s="1"/>
      <c r="C489" s="1"/>
      <c r="D489" s="2"/>
      <c r="E489" s="13">
        <f t="shared" ref="E489" si="1860">IF($C$8="25 or less",IF(D489&lt;11,0,IF(AND(D489&gt;=11,D489&lt;=11.81),D489+1,IF(AND(D489&gt;=11.82,D489&lt;=12.8),12.81,0))),IF($C$8="26 or more",IF(D489&lt;12,0,IF(AND(D489&gt;=12,D489&lt;=12.81),D489+1,IF(AND(D489&gt;=12.82,D489&lt;=13.8),13.81,0))),0))</f>
        <v>0</v>
      </c>
      <c r="F489" s="14">
        <f t="shared" ref="F489" si="1861">IF(E489-D489&gt;0,E489-D489,0)</f>
        <v>0</v>
      </c>
      <c r="G489" s="14">
        <f t="shared" ref="G489" si="1862">F489*0.062</f>
        <v>0</v>
      </c>
      <c r="H489" s="14">
        <f t="shared" ref="H489" si="1863">F489*0.0145</f>
        <v>0</v>
      </c>
      <c r="I489" s="7"/>
      <c r="J489" s="11"/>
      <c r="K489" s="14">
        <f t="shared" ref="K489" si="1864">ROUND((SUM(F489+G489+H489)+(F489*I489)+(F489*J489)),2)</f>
        <v>0</v>
      </c>
      <c r="L489" s="9"/>
      <c r="M489" s="14">
        <f t="shared" ref="M489" si="1865">SUM(K489*L489)</f>
        <v>0</v>
      </c>
      <c r="N489" s="29"/>
    </row>
    <row r="490" spans="1:14" x14ac:dyDescent="0.25">
      <c r="A490" s="88">
        <f t="shared" si="1655"/>
        <v>461</v>
      </c>
      <c r="B490" s="1"/>
      <c r="C490" s="1"/>
      <c r="D490" s="2"/>
      <c r="E490" s="13">
        <f t="shared" ref="E490" si="1866">IF($C$8="25 or less",IF(D490&lt;11,0,IF(AND(D490&gt;=11,D490&lt;=11.81),D490+1,IF(AND(D490&gt;=11.82,D490&lt;=12.8),12.81,0))),IF($C$8="26 or more",IF(D490&lt;12,0,IF(AND(D490&gt;=12,D490&lt;=12.81),D490+1,IF(AND(D490&gt;=12.82,D490&lt;=13.8),13.81,0))),0))</f>
        <v>0</v>
      </c>
      <c r="F490" s="14">
        <f t="shared" si="1728"/>
        <v>0</v>
      </c>
      <c r="G490" s="14">
        <f t="shared" si="1729"/>
        <v>0</v>
      </c>
      <c r="H490" s="14">
        <f t="shared" si="1730"/>
        <v>0</v>
      </c>
      <c r="I490" s="7"/>
      <c r="J490" s="11"/>
      <c r="K490" s="14">
        <f t="shared" ref="K490" si="1867">ROUND((SUM(F490+G490+H490)+(F490*I490)+(F490*J490)),2)</f>
        <v>0</v>
      </c>
      <c r="L490" s="9"/>
      <c r="M490" s="14">
        <f t="shared" ref="M490" si="1868">SUM(K490*L490)</f>
        <v>0</v>
      </c>
      <c r="N490" s="29"/>
    </row>
    <row r="491" spans="1:14" x14ac:dyDescent="0.25">
      <c r="A491" s="88">
        <f t="shared" si="1655"/>
        <v>462</v>
      </c>
      <c r="B491" s="1"/>
      <c r="C491" s="1"/>
      <c r="D491" s="2"/>
      <c r="E491" s="13">
        <f t="shared" ref="E491" si="1869">IF($C$8="25 or less",IF(D491&lt;11,0,IF(AND(D491&gt;=11,D491&lt;=11.81),D491+1,IF(AND(D491&gt;=11.82,D491&lt;=12.8),12.81,0))),IF($C$8="26 or more",IF(D491&lt;12,0,IF(AND(D491&gt;=12,D491&lt;=12.81),D491+1,IF(AND(D491&gt;=12.82,D491&lt;=13.8),13.81,0))),0))</f>
        <v>0</v>
      </c>
      <c r="F491" s="14">
        <f t="shared" ref="F491" si="1870">IF(E491-D491&gt;0,E491-D491,0)</f>
        <v>0</v>
      </c>
      <c r="G491" s="14">
        <f t="shared" ref="G491" si="1871">F491*0.062</f>
        <v>0</v>
      </c>
      <c r="H491" s="14">
        <f t="shared" ref="H491" si="1872">F491*0.0145</f>
        <v>0</v>
      </c>
      <c r="I491" s="7"/>
      <c r="J491" s="11"/>
      <c r="K491" s="14">
        <f t="shared" ref="K491" si="1873">ROUND((SUM(F491+G491+H491)+(F491*I491)+(F491*J491)),2)</f>
        <v>0</v>
      </c>
      <c r="L491" s="9"/>
      <c r="M491" s="14">
        <f t="shared" ref="M491" si="1874">SUM(K491*L491)</f>
        <v>0</v>
      </c>
      <c r="N491" s="29"/>
    </row>
    <row r="492" spans="1:14" x14ac:dyDescent="0.25">
      <c r="A492" s="88">
        <f t="shared" si="1655"/>
        <v>463</v>
      </c>
      <c r="B492" s="1"/>
      <c r="C492" s="1"/>
      <c r="D492" s="2"/>
      <c r="E492" s="13">
        <f t="shared" ref="E492" si="1875">IF($C$8="25 or less",IF(D492&lt;11,0,IF(AND(D492&gt;=11,D492&lt;=11.81),D492+1,IF(AND(D492&gt;=11.82,D492&lt;=12.8),12.81,0))),IF($C$8="26 or more",IF(D492&lt;12,0,IF(AND(D492&gt;=12,D492&lt;=12.81),D492+1,IF(AND(D492&gt;=12.82,D492&lt;=13.8),13.81,0))),0))</f>
        <v>0</v>
      </c>
      <c r="F492" s="14">
        <f t="shared" si="1728"/>
        <v>0</v>
      </c>
      <c r="G492" s="14">
        <f t="shared" si="1729"/>
        <v>0</v>
      </c>
      <c r="H492" s="14">
        <f t="shared" si="1730"/>
        <v>0</v>
      </c>
      <c r="I492" s="7"/>
      <c r="J492" s="11"/>
      <c r="K492" s="14">
        <f t="shared" ref="K492" si="1876">ROUND((SUM(F492+G492+H492)+(F492*I492)+(F492*J492)),2)</f>
        <v>0</v>
      </c>
      <c r="L492" s="9"/>
      <c r="M492" s="14">
        <f t="shared" ref="M492" si="1877">SUM(K492*L492)</f>
        <v>0</v>
      </c>
      <c r="N492" s="29"/>
    </row>
    <row r="493" spans="1:14" x14ac:dyDescent="0.25">
      <c r="A493" s="88">
        <f t="shared" si="1655"/>
        <v>464</v>
      </c>
      <c r="B493" s="1"/>
      <c r="C493" s="1"/>
      <c r="D493" s="2"/>
      <c r="E493" s="13">
        <f t="shared" ref="E493" si="1878">IF($C$8="25 or less",IF(D493&lt;11,0,IF(AND(D493&gt;=11,D493&lt;=11.81),D493+1,IF(AND(D493&gt;=11.82,D493&lt;=12.8),12.81,0))),IF($C$8="26 or more",IF(D493&lt;12,0,IF(AND(D493&gt;=12,D493&lt;=12.81),D493+1,IF(AND(D493&gt;=12.82,D493&lt;=13.8),13.81,0))),0))</f>
        <v>0</v>
      </c>
      <c r="F493" s="14">
        <f t="shared" ref="F493" si="1879">IF(E493-D493&gt;0,E493-D493,0)</f>
        <v>0</v>
      </c>
      <c r="G493" s="14">
        <f t="shared" ref="G493" si="1880">F493*0.062</f>
        <v>0</v>
      </c>
      <c r="H493" s="14">
        <f t="shared" ref="H493" si="1881">F493*0.0145</f>
        <v>0</v>
      </c>
      <c r="I493" s="7"/>
      <c r="J493" s="11"/>
      <c r="K493" s="14">
        <f t="shared" ref="K493" si="1882">ROUND((SUM(F493+G493+H493)+(F493*I493)+(F493*J493)),2)</f>
        <v>0</v>
      </c>
      <c r="L493" s="9"/>
      <c r="M493" s="14">
        <f t="shared" ref="M493" si="1883">SUM(K493*L493)</f>
        <v>0</v>
      </c>
      <c r="N493" s="29"/>
    </row>
    <row r="494" spans="1:14" x14ac:dyDescent="0.25">
      <c r="A494" s="88">
        <f t="shared" si="1655"/>
        <v>465</v>
      </c>
      <c r="B494" s="1"/>
      <c r="C494" s="1"/>
      <c r="D494" s="2"/>
      <c r="E494" s="13">
        <f t="shared" ref="E494" si="1884">IF($C$8="25 or less",IF(D494&lt;11,0,IF(AND(D494&gt;=11,D494&lt;=11.81),D494+1,IF(AND(D494&gt;=11.82,D494&lt;=12.8),12.81,0))),IF($C$8="26 or more",IF(D494&lt;12,0,IF(AND(D494&gt;=12,D494&lt;=12.81),D494+1,IF(AND(D494&gt;=12.82,D494&lt;=13.8),13.81,0))),0))</f>
        <v>0</v>
      </c>
      <c r="F494" s="14">
        <f t="shared" si="1728"/>
        <v>0</v>
      </c>
      <c r="G494" s="14">
        <f t="shared" si="1729"/>
        <v>0</v>
      </c>
      <c r="H494" s="14">
        <f t="shared" si="1730"/>
        <v>0</v>
      </c>
      <c r="I494" s="7"/>
      <c r="J494" s="11"/>
      <c r="K494" s="14">
        <f t="shared" ref="K494" si="1885">ROUND((SUM(F494+G494+H494)+(F494*I494)+(F494*J494)),2)</f>
        <v>0</v>
      </c>
      <c r="L494" s="9"/>
      <c r="M494" s="14">
        <f t="shared" ref="M494" si="1886">SUM(K494*L494)</f>
        <v>0</v>
      </c>
      <c r="N494" s="29"/>
    </row>
    <row r="495" spans="1:14" x14ac:dyDescent="0.25">
      <c r="A495" s="88">
        <f t="shared" si="1655"/>
        <v>466</v>
      </c>
      <c r="B495" s="1"/>
      <c r="C495" s="1"/>
      <c r="D495" s="2"/>
      <c r="E495" s="13">
        <f t="shared" ref="E495" si="1887">IF($C$8="25 or less",IF(D495&lt;11,0,IF(AND(D495&gt;=11,D495&lt;=11.81),D495+1,IF(AND(D495&gt;=11.82,D495&lt;=12.8),12.81,0))),IF($C$8="26 or more",IF(D495&lt;12,0,IF(AND(D495&gt;=12,D495&lt;=12.81),D495+1,IF(AND(D495&gt;=12.82,D495&lt;=13.8),13.81,0))),0))</f>
        <v>0</v>
      </c>
      <c r="F495" s="14">
        <f t="shared" ref="F495" si="1888">IF(E495-D495&gt;0,E495-D495,0)</f>
        <v>0</v>
      </c>
      <c r="G495" s="14">
        <f t="shared" ref="G495" si="1889">F495*0.062</f>
        <v>0</v>
      </c>
      <c r="H495" s="14">
        <f t="shared" ref="H495" si="1890">F495*0.0145</f>
        <v>0</v>
      </c>
      <c r="I495" s="7"/>
      <c r="J495" s="11"/>
      <c r="K495" s="14">
        <f t="shared" ref="K495" si="1891">ROUND((SUM(F495+G495+H495)+(F495*I495)+(F495*J495)),2)</f>
        <v>0</v>
      </c>
      <c r="L495" s="9"/>
      <c r="M495" s="14">
        <f t="shared" ref="M495" si="1892">SUM(K495*L495)</f>
        <v>0</v>
      </c>
      <c r="N495" s="29"/>
    </row>
    <row r="496" spans="1:14" x14ac:dyDescent="0.25">
      <c r="A496" s="88">
        <f t="shared" si="1655"/>
        <v>467</v>
      </c>
      <c r="B496" s="1"/>
      <c r="C496" s="1"/>
      <c r="D496" s="2"/>
      <c r="E496" s="13">
        <f t="shared" ref="E496" si="1893">IF($C$8="25 or less",IF(D496&lt;11,0,IF(AND(D496&gt;=11,D496&lt;=11.81),D496+1,IF(AND(D496&gt;=11.82,D496&lt;=12.8),12.81,0))),IF($C$8="26 or more",IF(D496&lt;12,0,IF(AND(D496&gt;=12,D496&lt;=12.81),D496+1,IF(AND(D496&gt;=12.82,D496&lt;=13.8),13.81,0))),0))</f>
        <v>0</v>
      </c>
      <c r="F496" s="14">
        <f t="shared" si="1728"/>
        <v>0</v>
      </c>
      <c r="G496" s="14">
        <f t="shared" si="1729"/>
        <v>0</v>
      </c>
      <c r="H496" s="14">
        <f t="shared" si="1730"/>
        <v>0</v>
      </c>
      <c r="I496" s="7"/>
      <c r="J496" s="11"/>
      <c r="K496" s="14">
        <f t="shared" ref="K496" si="1894">ROUND((SUM(F496+G496+H496)+(F496*I496)+(F496*J496)),2)</f>
        <v>0</v>
      </c>
      <c r="L496" s="9"/>
      <c r="M496" s="14">
        <f t="shared" ref="M496" si="1895">SUM(K496*L496)</f>
        <v>0</v>
      </c>
      <c r="N496" s="29"/>
    </row>
    <row r="497" spans="1:14" x14ac:dyDescent="0.25">
      <c r="A497" s="88">
        <f t="shared" si="1655"/>
        <v>468</v>
      </c>
      <c r="B497" s="1"/>
      <c r="C497" s="1"/>
      <c r="D497" s="2"/>
      <c r="E497" s="13">
        <f t="shared" ref="E497" si="1896">IF($C$8="25 or less",IF(D497&lt;11,0,IF(AND(D497&gt;=11,D497&lt;=11.81),D497+1,IF(AND(D497&gt;=11.82,D497&lt;=12.8),12.81,0))),IF($C$8="26 or more",IF(D497&lt;12,0,IF(AND(D497&gt;=12,D497&lt;=12.81),D497+1,IF(AND(D497&gt;=12.82,D497&lt;=13.8),13.81,0))),0))</f>
        <v>0</v>
      </c>
      <c r="F497" s="14">
        <f t="shared" ref="F497" si="1897">IF(E497-D497&gt;0,E497-D497,0)</f>
        <v>0</v>
      </c>
      <c r="G497" s="14">
        <f t="shared" ref="G497" si="1898">F497*0.062</f>
        <v>0</v>
      </c>
      <c r="H497" s="14">
        <f t="shared" ref="H497" si="1899">F497*0.0145</f>
        <v>0</v>
      </c>
      <c r="I497" s="7"/>
      <c r="J497" s="11"/>
      <c r="K497" s="14">
        <f t="shared" ref="K497" si="1900">ROUND((SUM(F497+G497+H497)+(F497*I497)+(F497*J497)),2)</f>
        <v>0</v>
      </c>
      <c r="L497" s="9"/>
      <c r="M497" s="14">
        <f t="shared" ref="M497" si="1901">SUM(K497*L497)</f>
        <v>0</v>
      </c>
      <c r="N497" s="29"/>
    </row>
    <row r="498" spans="1:14" x14ac:dyDescent="0.25">
      <c r="A498" s="88">
        <f t="shared" si="1655"/>
        <v>469</v>
      </c>
      <c r="B498" s="1"/>
      <c r="C498" s="1"/>
      <c r="D498" s="2"/>
      <c r="E498" s="13">
        <f t="shared" ref="E498" si="1902">IF($C$8="25 or less",IF(D498&lt;11,0,IF(AND(D498&gt;=11,D498&lt;=11.81),D498+1,IF(AND(D498&gt;=11.82,D498&lt;=12.8),12.81,0))),IF($C$8="26 or more",IF(D498&lt;12,0,IF(AND(D498&gt;=12,D498&lt;=12.81),D498+1,IF(AND(D498&gt;=12.82,D498&lt;=13.8),13.81,0))),0))</f>
        <v>0</v>
      </c>
      <c r="F498" s="14">
        <f t="shared" si="1728"/>
        <v>0</v>
      </c>
      <c r="G498" s="14">
        <f t="shared" si="1729"/>
        <v>0</v>
      </c>
      <c r="H498" s="14">
        <f t="shared" si="1730"/>
        <v>0</v>
      </c>
      <c r="I498" s="7"/>
      <c r="J498" s="11"/>
      <c r="K498" s="14">
        <f t="shared" ref="K498" si="1903">ROUND((SUM(F498+G498+H498)+(F498*I498)+(F498*J498)),2)</f>
        <v>0</v>
      </c>
      <c r="L498" s="9"/>
      <c r="M498" s="14">
        <f t="shared" ref="M498" si="1904">SUM(K498*L498)</f>
        <v>0</v>
      </c>
      <c r="N498" s="29"/>
    </row>
    <row r="499" spans="1:14" x14ac:dyDescent="0.25">
      <c r="A499" s="88">
        <f t="shared" si="1655"/>
        <v>470</v>
      </c>
      <c r="B499" s="1"/>
      <c r="C499" s="1"/>
      <c r="D499" s="2"/>
      <c r="E499" s="13">
        <f t="shared" ref="E499" si="1905">IF($C$8="25 or less",IF(D499&lt;11,0,IF(AND(D499&gt;=11,D499&lt;=11.81),D499+1,IF(AND(D499&gt;=11.82,D499&lt;=12.8),12.81,0))),IF($C$8="26 or more",IF(D499&lt;12,0,IF(AND(D499&gt;=12,D499&lt;=12.81),D499+1,IF(AND(D499&gt;=12.82,D499&lt;=13.8),13.81,0))),0))</f>
        <v>0</v>
      </c>
      <c r="F499" s="14">
        <f t="shared" ref="F499" si="1906">IF(E499-D499&gt;0,E499-D499,0)</f>
        <v>0</v>
      </c>
      <c r="G499" s="14">
        <f t="shared" ref="G499" si="1907">F499*0.062</f>
        <v>0</v>
      </c>
      <c r="H499" s="14">
        <f t="shared" ref="H499" si="1908">F499*0.0145</f>
        <v>0</v>
      </c>
      <c r="I499" s="7"/>
      <c r="J499" s="11"/>
      <c r="K499" s="14">
        <f t="shared" ref="K499" si="1909">ROUND((SUM(F499+G499+H499)+(F499*I499)+(F499*J499)),2)</f>
        <v>0</v>
      </c>
      <c r="L499" s="9"/>
      <c r="M499" s="14">
        <f t="shared" ref="M499" si="1910">SUM(K499*L499)</f>
        <v>0</v>
      </c>
      <c r="N499" s="29"/>
    </row>
    <row r="500" spans="1:14" x14ac:dyDescent="0.25">
      <c r="A500" s="88">
        <f t="shared" si="1655"/>
        <v>471</v>
      </c>
      <c r="B500" s="1"/>
      <c r="C500" s="1"/>
      <c r="D500" s="2"/>
      <c r="E500" s="13">
        <f t="shared" ref="E500" si="1911">IF($C$8="25 or less",IF(D500&lt;11,0,IF(AND(D500&gt;=11,D500&lt;=11.81),D500+1,IF(AND(D500&gt;=11.82,D500&lt;=12.8),12.81,0))),IF($C$8="26 or more",IF(D500&lt;12,0,IF(AND(D500&gt;=12,D500&lt;=12.81),D500+1,IF(AND(D500&gt;=12.82,D500&lt;=13.8),13.81,0))),0))</f>
        <v>0</v>
      </c>
      <c r="F500" s="14">
        <f t="shared" si="1728"/>
        <v>0</v>
      </c>
      <c r="G500" s="14">
        <f t="shared" si="1729"/>
        <v>0</v>
      </c>
      <c r="H500" s="14">
        <f t="shared" si="1730"/>
        <v>0</v>
      </c>
      <c r="I500" s="7"/>
      <c r="J500" s="11"/>
      <c r="K500" s="14">
        <f t="shared" ref="K500" si="1912">ROUND((SUM(F500+G500+H500)+(F500*I500)+(F500*J500)),2)</f>
        <v>0</v>
      </c>
      <c r="L500" s="9"/>
      <c r="M500" s="14">
        <f t="shared" ref="M500" si="1913">SUM(K500*L500)</f>
        <v>0</v>
      </c>
      <c r="N500" s="29"/>
    </row>
    <row r="501" spans="1:14" x14ac:dyDescent="0.25">
      <c r="A501" s="88">
        <f t="shared" si="1655"/>
        <v>472</v>
      </c>
      <c r="B501" s="1"/>
      <c r="C501" s="1"/>
      <c r="D501" s="2"/>
      <c r="E501" s="13">
        <f t="shared" ref="E501" si="1914">IF($C$8="25 or less",IF(D501&lt;11,0,IF(AND(D501&gt;=11,D501&lt;=11.81),D501+1,IF(AND(D501&gt;=11.82,D501&lt;=12.8),12.81,0))),IF($C$8="26 or more",IF(D501&lt;12,0,IF(AND(D501&gt;=12,D501&lt;=12.81),D501+1,IF(AND(D501&gt;=12.82,D501&lt;=13.8),13.81,0))),0))</f>
        <v>0</v>
      </c>
      <c r="F501" s="14">
        <f t="shared" ref="F501" si="1915">IF(E501-D501&gt;0,E501-D501,0)</f>
        <v>0</v>
      </c>
      <c r="G501" s="14">
        <f t="shared" ref="G501" si="1916">F501*0.062</f>
        <v>0</v>
      </c>
      <c r="H501" s="14">
        <f t="shared" ref="H501" si="1917">F501*0.0145</f>
        <v>0</v>
      </c>
      <c r="I501" s="7"/>
      <c r="J501" s="11"/>
      <c r="K501" s="14">
        <f t="shared" ref="K501" si="1918">ROUND((SUM(F501+G501+H501)+(F501*I501)+(F501*J501)),2)</f>
        <v>0</v>
      </c>
      <c r="L501" s="9"/>
      <c r="M501" s="14">
        <f t="shared" ref="M501" si="1919">SUM(K501*L501)</f>
        <v>0</v>
      </c>
      <c r="N501" s="29"/>
    </row>
    <row r="502" spans="1:14" x14ac:dyDescent="0.25">
      <c r="A502" s="88">
        <f t="shared" si="1655"/>
        <v>473</v>
      </c>
      <c r="B502" s="1"/>
      <c r="C502" s="1"/>
      <c r="D502" s="2"/>
      <c r="E502" s="13">
        <f t="shared" ref="E502" si="1920">IF($C$8="25 or less",IF(D502&lt;11,0,IF(AND(D502&gt;=11,D502&lt;=11.81),D502+1,IF(AND(D502&gt;=11.82,D502&lt;=12.8),12.81,0))),IF($C$8="26 or more",IF(D502&lt;12,0,IF(AND(D502&gt;=12,D502&lt;=12.81),D502+1,IF(AND(D502&gt;=12.82,D502&lt;=13.8),13.81,0))),0))</f>
        <v>0</v>
      </c>
      <c r="F502" s="14">
        <f t="shared" si="1728"/>
        <v>0</v>
      </c>
      <c r="G502" s="14">
        <f t="shared" si="1729"/>
        <v>0</v>
      </c>
      <c r="H502" s="14">
        <f t="shared" si="1730"/>
        <v>0</v>
      </c>
      <c r="I502" s="7"/>
      <c r="J502" s="11"/>
      <c r="K502" s="14">
        <f t="shared" ref="K502" si="1921">ROUND((SUM(F502+G502+H502)+(F502*I502)+(F502*J502)),2)</f>
        <v>0</v>
      </c>
      <c r="L502" s="9"/>
      <c r="M502" s="14">
        <f t="shared" ref="M502" si="1922">SUM(K502*L502)</f>
        <v>0</v>
      </c>
      <c r="N502" s="29"/>
    </row>
    <row r="503" spans="1:14" x14ac:dyDescent="0.25">
      <c r="A503" s="88">
        <f t="shared" si="1655"/>
        <v>474</v>
      </c>
      <c r="B503" s="1"/>
      <c r="C503" s="1"/>
      <c r="D503" s="2"/>
      <c r="E503" s="13">
        <f t="shared" ref="E503" si="1923">IF($C$8="25 or less",IF(D503&lt;11,0,IF(AND(D503&gt;=11,D503&lt;=11.81),D503+1,IF(AND(D503&gt;=11.82,D503&lt;=12.8),12.81,0))),IF($C$8="26 or more",IF(D503&lt;12,0,IF(AND(D503&gt;=12,D503&lt;=12.81),D503+1,IF(AND(D503&gt;=12.82,D503&lt;=13.8),13.81,0))),0))</f>
        <v>0</v>
      </c>
      <c r="F503" s="14">
        <f t="shared" ref="F503" si="1924">IF(E503-D503&gt;0,E503-D503,0)</f>
        <v>0</v>
      </c>
      <c r="G503" s="14">
        <f t="shared" ref="G503" si="1925">F503*0.062</f>
        <v>0</v>
      </c>
      <c r="H503" s="14">
        <f t="shared" ref="H503" si="1926">F503*0.0145</f>
        <v>0</v>
      </c>
      <c r="I503" s="7"/>
      <c r="J503" s="11"/>
      <c r="K503" s="14">
        <f t="shared" ref="K503" si="1927">ROUND((SUM(F503+G503+H503)+(F503*I503)+(F503*J503)),2)</f>
        <v>0</v>
      </c>
      <c r="L503" s="9"/>
      <c r="M503" s="14">
        <f t="shared" ref="M503" si="1928">SUM(K503*L503)</f>
        <v>0</v>
      </c>
      <c r="N503" s="29"/>
    </row>
    <row r="504" spans="1:14" x14ac:dyDescent="0.25">
      <c r="A504" s="88">
        <f t="shared" si="1655"/>
        <v>475</v>
      </c>
      <c r="B504" s="1"/>
      <c r="C504" s="1"/>
      <c r="D504" s="2"/>
      <c r="E504" s="13">
        <f t="shared" ref="E504" si="1929">IF($C$8="25 or less",IF(D504&lt;11,0,IF(AND(D504&gt;=11,D504&lt;=11.81),D504+1,IF(AND(D504&gt;=11.82,D504&lt;=12.8),12.81,0))),IF($C$8="26 or more",IF(D504&lt;12,0,IF(AND(D504&gt;=12,D504&lt;=12.81),D504+1,IF(AND(D504&gt;=12.82,D504&lt;=13.8),13.81,0))),0))</f>
        <v>0</v>
      </c>
      <c r="F504" s="14">
        <f t="shared" si="1728"/>
        <v>0</v>
      </c>
      <c r="G504" s="14">
        <f t="shared" si="1729"/>
        <v>0</v>
      </c>
      <c r="H504" s="14">
        <f t="shared" si="1730"/>
        <v>0</v>
      </c>
      <c r="I504" s="7"/>
      <c r="J504" s="11"/>
      <c r="K504" s="14">
        <f t="shared" ref="K504" si="1930">ROUND((SUM(F504+G504+H504)+(F504*I504)+(F504*J504)),2)</f>
        <v>0</v>
      </c>
      <c r="L504" s="9"/>
      <c r="M504" s="14">
        <f t="shared" ref="M504" si="1931">SUM(K504*L504)</f>
        <v>0</v>
      </c>
      <c r="N504" s="29"/>
    </row>
    <row r="505" spans="1:14" x14ac:dyDescent="0.25">
      <c r="A505" s="88">
        <f t="shared" si="1655"/>
        <v>476</v>
      </c>
      <c r="B505" s="1"/>
      <c r="C505" s="1"/>
      <c r="D505" s="2"/>
      <c r="E505" s="13">
        <f t="shared" ref="E505" si="1932">IF($C$8="25 or less",IF(D505&lt;11,0,IF(AND(D505&gt;=11,D505&lt;=11.81),D505+1,IF(AND(D505&gt;=11.82,D505&lt;=12.8),12.81,0))),IF($C$8="26 or more",IF(D505&lt;12,0,IF(AND(D505&gt;=12,D505&lt;=12.81),D505+1,IF(AND(D505&gt;=12.82,D505&lt;=13.8),13.81,0))),0))</f>
        <v>0</v>
      </c>
      <c r="F505" s="14">
        <f t="shared" ref="F505" si="1933">IF(E505-D505&gt;0,E505-D505,0)</f>
        <v>0</v>
      </c>
      <c r="G505" s="14">
        <f t="shared" ref="G505" si="1934">F505*0.062</f>
        <v>0</v>
      </c>
      <c r="H505" s="14">
        <f t="shared" ref="H505" si="1935">F505*0.0145</f>
        <v>0</v>
      </c>
      <c r="I505" s="7"/>
      <c r="J505" s="11"/>
      <c r="K505" s="14">
        <f t="shared" ref="K505" si="1936">ROUND((SUM(F505+G505+H505)+(F505*I505)+(F505*J505)),2)</f>
        <v>0</v>
      </c>
      <c r="L505" s="9"/>
      <c r="M505" s="14">
        <f t="shared" ref="M505" si="1937">SUM(K505*L505)</f>
        <v>0</v>
      </c>
      <c r="N505" s="29"/>
    </row>
    <row r="506" spans="1:14" x14ac:dyDescent="0.25">
      <c r="A506" s="88">
        <f t="shared" si="1655"/>
        <v>477</v>
      </c>
      <c r="B506" s="1"/>
      <c r="C506" s="1"/>
      <c r="D506" s="2"/>
      <c r="E506" s="13">
        <f t="shared" ref="E506" si="1938">IF($C$8="25 or less",IF(D506&lt;11,0,IF(AND(D506&gt;=11,D506&lt;=11.81),D506+1,IF(AND(D506&gt;=11.82,D506&lt;=12.8),12.81,0))),IF($C$8="26 or more",IF(D506&lt;12,0,IF(AND(D506&gt;=12,D506&lt;=12.81),D506+1,IF(AND(D506&gt;=12.82,D506&lt;=13.8),13.81,0))),0))</f>
        <v>0</v>
      </c>
      <c r="F506" s="14">
        <f t="shared" si="1728"/>
        <v>0</v>
      </c>
      <c r="G506" s="14">
        <f t="shared" si="1729"/>
        <v>0</v>
      </c>
      <c r="H506" s="14">
        <f t="shared" si="1730"/>
        <v>0</v>
      </c>
      <c r="I506" s="7"/>
      <c r="J506" s="11"/>
      <c r="K506" s="14">
        <f t="shared" ref="K506" si="1939">ROUND((SUM(F506+G506+H506)+(F506*I506)+(F506*J506)),2)</f>
        <v>0</v>
      </c>
      <c r="L506" s="9"/>
      <c r="M506" s="14">
        <f t="shared" ref="M506" si="1940">SUM(K506*L506)</f>
        <v>0</v>
      </c>
      <c r="N506" s="29"/>
    </row>
    <row r="507" spans="1:14" x14ac:dyDescent="0.25">
      <c r="A507" s="88">
        <f t="shared" ref="A507:A529" si="1941">A506+1</f>
        <v>478</v>
      </c>
      <c r="B507" s="1"/>
      <c r="C507" s="1"/>
      <c r="D507" s="2"/>
      <c r="E507" s="13">
        <f t="shared" ref="E507" si="1942">IF($C$8="25 or less",IF(D507&lt;11,0,IF(AND(D507&gt;=11,D507&lt;=11.81),D507+1,IF(AND(D507&gt;=11.82,D507&lt;=12.8),12.81,0))),IF($C$8="26 or more",IF(D507&lt;12,0,IF(AND(D507&gt;=12,D507&lt;=12.81),D507+1,IF(AND(D507&gt;=12.82,D507&lt;=13.8),13.81,0))),0))</f>
        <v>0</v>
      </c>
      <c r="F507" s="14">
        <f t="shared" ref="F507" si="1943">IF(E507-D507&gt;0,E507-D507,0)</f>
        <v>0</v>
      </c>
      <c r="G507" s="14">
        <f t="shared" ref="G507" si="1944">F507*0.062</f>
        <v>0</v>
      </c>
      <c r="H507" s="14">
        <f t="shared" ref="H507" si="1945">F507*0.0145</f>
        <v>0</v>
      </c>
      <c r="I507" s="7"/>
      <c r="J507" s="11"/>
      <c r="K507" s="14">
        <f t="shared" ref="K507" si="1946">ROUND((SUM(F507+G507+H507)+(F507*I507)+(F507*J507)),2)</f>
        <v>0</v>
      </c>
      <c r="L507" s="9"/>
      <c r="M507" s="14">
        <f t="shared" ref="M507" si="1947">SUM(K507*L507)</f>
        <v>0</v>
      </c>
      <c r="N507" s="29"/>
    </row>
    <row r="508" spans="1:14" x14ac:dyDescent="0.25">
      <c r="A508" s="88">
        <f t="shared" si="1941"/>
        <v>479</v>
      </c>
      <c r="B508" s="1"/>
      <c r="C508" s="1"/>
      <c r="D508" s="2"/>
      <c r="E508" s="13">
        <f t="shared" ref="E508" si="1948">IF($C$8="25 or less",IF(D508&lt;11,0,IF(AND(D508&gt;=11,D508&lt;=11.81),D508+1,IF(AND(D508&gt;=11.82,D508&lt;=12.8),12.81,0))),IF($C$8="26 or more",IF(D508&lt;12,0,IF(AND(D508&gt;=12,D508&lt;=12.81),D508+1,IF(AND(D508&gt;=12.82,D508&lt;=13.8),13.81,0))),0))</f>
        <v>0</v>
      </c>
      <c r="F508" s="14">
        <f t="shared" si="1728"/>
        <v>0</v>
      </c>
      <c r="G508" s="14">
        <f t="shared" si="1729"/>
        <v>0</v>
      </c>
      <c r="H508" s="14">
        <f t="shared" si="1730"/>
        <v>0</v>
      </c>
      <c r="I508" s="7"/>
      <c r="J508" s="11"/>
      <c r="K508" s="14">
        <f t="shared" ref="K508" si="1949">ROUND((SUM(F508+G508+H508)+(F508*I508)+(F508*J508)),2)</f>
        <v>0</v>
      </c>
      <c r="L508" s="9"/>
      <c r="M508" s="14">
        <f t="shared" ref="M508" si="1950">SUM(K508*L508)</f>
        <v>0</v>
      </c>
      <c r="N508" s="29"/>
    </row>
    <row r="509" spans="1:14" x14ac:dyDescent="0.25">
      <c r="A509" s="88">
        <f t="shared" si="1941"/>
        <v>480</v>
      </c>
      <c r="B509" s="1"/>
      <c r="C509" s="1"/>
      <c r="D509" s="2"/>
      <c r="E509" s="13">
        <f t="shared" ref="E509" si="1951">IF($C$8="25 or less",IF(D509&lt;11,0,IF(AND(D509&gt;=11,D509&lt;=11.81),D509+1,IF(AND(D509&gt;=11.82,D509&lt;=12.8),12.81,0))),IF($C$8="26 or more",IF(D509&lt;12,0,IF(AND(D509&gt;=12,D509&lt;=12.81),D509+1,IF(AND(D509&gt;=12.82,D509&lt;=13.8),13.81,0))),0))</f>
        <v>0</v>
      </c>
      <c r="F509" s="14">
        <f t="shared" ref="F509" si="1952">IF(E509-D509&gt;0,E509-D509,0)</f>
        <v>0</v>
      </c>
      <c r="G509" s="14">
        <f t="shared" ref="G509" si="1953">F509*0.062</f>
        <v>0</v>
      </c>
      <c r="H509" s="14">
        <f t="shared" ref="H509" si="1954">F509*0.0145</f>
        <v>0</v>
      </c>
      <c r="I509" s="7"/>
      <c r="J509" s="11"/>
      <c r="K509" s="14">
        <f t="shared" ref="K509" si="1955">ROUND((SUM(F509+G509+H509)+(F509*I509)+(F509*J509)),2)</f>
        <v>0</v>
      </c>
      <c r="L509" s="9"/>
      <c r="M509" s="14">
        <f t="shared" ref="M509" si="1956">SUM(K509*L509)</f>
        <v>0</v>
      </c>
      <c r="N509" s="29"/>
    </row>
    <row r="510" spans="1:14" x14ac:dyDescent="0.25">
      <c r="A510" s="88">
        <f t="shared" si="1941"/>
        <v>481</v>
      </c>
      <c r="B510" s="1"/>
      <c r="C510" s="1"/>
      <c r="D510" s="2"/>
      <c r="E510" s="13">
        <f t="shared" ref="E510" si="1957">IF($C$8="25 or less",IF(D510&lt;11,0,IF(AND(D510&gt;=11,D510&lt;=11.81),D510+1,IF(AND(D510&gt;=11.82,D510&lt;=12.8),12.81,0))),IF($C$8="26 or more",IF(D510&lt;12,0,IF(AND(D510&gt;=12,D510&lt;=12.81),D510+1,IF(AND(D510&gt;=12.82,D510&lt;=13.8),13.81,0))),0))</f>
        <v>0</v>
      </c>
      <c r="F510" s="14">
        <f t="shared" si="1728"/>
        <v>0</v>
      </c>
      <c r="G510" s="14">
        <f t="shared" si="1729"/>
        <v>0</v>
      </c>
      <c r="H510" s="14">
        <f t="shared" si="1730"/>
        <v>0</v>
      </c>
      <c r="I510" s="7"/>
      <c r="J510" s="11"/>
      <c r="K510" s="14">
        <f t="shared" ref="K510" si="1958">ROUND((SUM(F510+G510+H510)+(F510*I510)+(F510*J510)),2)</f>
        <v>0</v>
      </c>
      <c r="L510" s="9"/>
      <c r="M510" s="14">
        <f t="shared" ref="M510" si="1959">SUM(K510*L510)</f>
        <v>0</v>
      </c>
      <c r="N510" s="29"/>
    </row>
    <row r="511" spans="1:14" x14ac:dyDescent="0.25">
      <c r="A511" s="88">
        <f t="shared" si="1941"/>
        <v>482</v>
      </c>
      <c r="B511" s="1"/>
      <c r="C511" s="1"/>
      <c r="D511" s="2"/>
      <c r="E511" s="13">
        <f t="shared" ref="E511" si="1960">IF($C$8="25 or less",IF(D511&lt;11,0,IF(AND(D511&gt;=11,D511&lt;=11.81),D511+1,IF(AND(D511&gt;=11.82,D511&lt;=12.8),12.81,0))),IF($C$8="26 or more",IF(D511&lt;12,0,IF(AND(D511&gt;=12,D511&lt;=12.81),D511+1,IF(AND(D511&gt;=12.82,D511&lt;=13.8),13.81,0))),0))</f>
        <v>0</v>
      </c>
      <c r="F511" s="14">
        <f t="shared" ref="F511" si="1961">IF(E511-D511&gt;0,E511-D511,0)</f>
        <v>0</v>
      </c>
      <c r="G511" s="14">
        <f t="shared" ref="G511" si="1962">F511*0.062</f>
        <v>0</v>
      </c>
      <c r="H511" s="14">
        <f t="shared" ref="H511" si="1963">F511*0.0145</f>
        <v>0</v>
      </c>
      <c r="I511" s="7"/>
      <c r="J511" s="11"/>
      <c r="K511" s="14">
        <f t="shared" ref="K511" si="1964">ROUND((SUM(F511+G511+H511)+(F511*I511)+(F511*J511)),2)</f>
        <v>0</v>
      </c>
      <c r="L511" s="9"/>
      <c r="M511" s="14">
        <f t="shared" ref="M511" si="1965">SUM(K511*L511)</f>
        <v>0</v>
      </c>
      <c r="N511" s="29"/>
    </row>
    <row r="512" spans="1:14" x14ac:dyDescent="0.25">
      <c r="A512" s="88">
        <f t="shared" si="1941"/>
        <v>483</v>
      </c>
      <c r="B512" s="1"/>
      <c r="C512" s="1"/>
      <c r="D512" s="2"/>
      <c r="E512" s="13">
        <f t="shared" ref="E512" si="1966">IF($C$8="25 or less",IF(D512&lt;11,0,IF(AND(D512&gt;=11,D512&lt;=11.81),D512+1,IF(AND(D512&gt;=11.82,D512&lt;=12.8),12.81,0))),IF($C$8="26 or more",IF(D512&lt;12,0,IF(AND(D512&gt;=12,D512&lt;=12.81),D512+1,IF(AND(D512&gt;=12.82,D512&lt;=13.8),13.81,0))),0))</f>
        <v>0</v>
      </c>
      <c r="F512" s="14">
        <f t="shared" si="1728"/>
        <v>0</v>
      </c>
      <c r="G512" s="14">
        <f t="shared" si="1729"/>
        <v>0</v>
      </c>
      <c r="H512" s="14">
        <f t="shared" si="1730"/>
        <v>0</v>
      </c>
      <c r="I512" s="7"/>
      <c r="J512" s="11"/>
      <c r="K512" s="14">
        <f t="shared" ref="K512" si="1967">ROUND((SUM(F512+G512+H512)+(F512*I512)+(F512*J512)),2)</f>
        <v>0</v>
      </c>
      <c r="L512" s="9"/>
      <c r="M512" s="14">
        <f t="shared" ref="M512" si="1968">SUM(K512*L512)</f>
        <v>0</v>
      </c>
      <c r="N512" s="29"/>
    </row>
    <row r="513" spans="1:14" x14ac:dyDescent="0.25">
      <c r="A513" s="88">
        <f t="shared" si="1941"/>
        <v>484</v>
      </c>
      <c r="B513" s="1"/>
      <c r="C513" s="1"/>
      <c r="D513" s="2"/>
      <c r="E513" s="13">
        <f t="shared" ref="E513" si="1969">IF($C$8="25 or less",IF(D513&lt;11,0,IF(AND(D513&gt;=11,D513&lt;=11.81),D513+1,IF(AND(D513&gt;=11.82,D513&lt;=12.8),12.81,0))),IF($C$8="26 or more",IF(D513&lt;12,0,IF(AND(D513&gt;=12,D513&lt;=12.81),D513+1,IF(AND(D513&gt;=12.82,D513&lt;=13.8),13.81,0))),0))</f>
        <v>0</v>
      </c>
      <c r="F513" s="14">
        <f t="shared" ref="F513" si="1970">IF(E513-D513&gt;0,E513-D513,0)</f>
        <v>0</v>
      </c>
      <c r="G513" s="14">
        <f t="shared" ref="G513" si="1971">F513*0.062</f>
        <v>0</v>
      </c>
      <c r="H513" s="14">
        <f t="shared" ref="H513" si="1972">F513*0.0145</f>
        <v>0</v>
      </c>
      <c r="I513" s="7"/>
      <c r="J513" s="11"/>
      <c r="K513" s="14">
        <f t="shared" ref="K513" si="1973">ROUND((SUM(F513+G513+H513)+(F513*I513)+(F513*J513)),2)</f>
        <v>0</v>
      </c>
      <c r="L513" s="9"/>
      <c r="M513" s="14">
        <f t="shared" ref="M513" si="1974">SUM(K513*L513)</f>
        <v>0</v>
      </c>
      <c r="N513" s="29"/>
    </row>
    <row r="514" spans="1:14" x14ac:dyDescent="0.25">
      <c r="A514" s="88">
        <f t="shared" si="1941"/>
        <v>485</v>
      </c>
      <c r="B514" s="1"/>
      <c r="C514" s="1"/>
      <c r="D514" s="2"/>
      <c r="E514" s="13">
        <f t="shared" ref="E514" si="1975">IF($C$8="25 or less",IF(D514&lt;11,0,IF(AND(D514&gt;=11,D514&lt;=11.81),D514+1,IF(AND(D514&gt;=11.82,D514&lt;=12.8),12.81,0))),IF($C$8="26 or more",IF(D514&lt;12,0,IF(AND(D514&gt;=12,D514&lt;=12.81),D514+1,IF(AND(D514&gt;=12.82,D514&lt;=13.8),13.81,0))),0))</f>
        <v>0</v>
      </c>
      <c r="F514" s="14">
        <f t="shared" si="1728"/>
        <v>0</v>
      </c>
      <c r="G514" s="14">
        <f t="shared" si="1729"/>
        <v>0</v>
      </c>
      <c r="H514" s="14">
        <f t="shared" si="1730"/>
        <v>0</v>
      </c>
      <c r="I514" s="7"/>
      <c r="J514" s="11"/>
      <c r="K514" s="14">
        <f t="shared" ref="K514" si="1976">ROUND((SUM(F514+G514+H514)+(F514*I514)+(F514*J514)),2)</f>
        <v>0</v>
      </c>
      <c r="L514" s="9"/>
      <c r="M514" s="14">
        <f t="shared" ref="M514" si="1977">SUM(K514*L514)</f>
        <v>0</v>
      </c>
      <c r="N514" s="29"/>
    </row>
    <row r="515" spans="1:14" x14ac:dyDescent="0.25">
      <c r="A515" s="88">
        <f t="shared" si="1941"/>
        <v>486</v>
      </c>
      <c r="B515" s="1"/>
      <c r="C515" s="1"/>
      <c r="D515" s="2"/>
      <c r="E515" s="13">
        <f t="shared" ref="E515" si="1978">IF($C$8="25 or less",IF(D515&lt;11,0,IF(AND(D515&gt;=11,D515&lt;=11.81),D515+1,IF(AND(D515&gt;=11.82,D515&lt;=12.8),12.81,0))),IF($C$8="26 or more",IF(D515&lt;12,0,IF(AND(D515&gt;=12,D515&lt;=12.81),D515+1,IF(AND(D515&gt;=12.82,D515&lt;=13.8),13.81,0))),0))</f>
        <v>0</v>
      </c>
      <c r="F515" s="14">
        <f t="shared" ref="F515" si="1979">IF(E515-D515&gt;0,E515-D515,0)</f>
        <v>0</v>
      </c>
      <c r="G515" s="14">
        <f t="shared" ref="G515" si="1980">F515*0.062</f>
        <v>0</v>
      </c>
      <c r="H515" s="14">
        <f t="shared" ref="H515" si="1981">F515*0.0145</f>
        <v>0</v>
      </c>
      <c r="I515" s="7"/>
      <c r="J515" s="11"/>
      <c r="K515" s="14">
        <f t="shared" ref="K515" si="1982">ROUND((SUM(F515+G515+H515)+(F515*I515)+(F515*J515)),2)</f>
        <v>0</v>
      </c>
      <c r="L515" s="9"/>
      <c r="M515" s="14">
        <f t="shared" ref="M515" si="1983">SUM(K515*L515)</f>
        <v>0</v>
      </c>
      <c r="N515" s="29"/>
    </row>
    <row r="516" spans="1:14" x14ac:dyDescent="0.25">
      <c r="A516" s="88">
        <f t="shared" si="1941"/>
        <v>487</v>
      </c>
      <c r="B516" s="1"/>
      <c r="C516" s="1"/>
      <c r="D516" s="2"/>
      <c r="E516" s="13">
        <f t="shared" ref="E516" si="1984">IF($C$8="25 or less",IF(D516&lt;11,0,IF(AND(D516&gt;=11,D516&lt;=11.81),D516+1,IF(AND(D516&gt;=11.82,D516&lt;=12.8),12.81,0))),IF($C$8="26 or more",IF(D516&lt;12,0,IF(AND(D516&gt;=12,D516&lt;=12.81),D516+1,IF(AND(D516&gt;=12.82,D516&lt;=13.8),13.81,0))),0))</f>
        <v>0</v>
      </c>
      <c r="F516" s="14">
        <f t="shared" si="1728"/>
        <v>0</v>
      </c>
      <c r="G516" s="14">
        <f t="shared" si="1729"/>
        <v>0</v>
      </c>
      <c r="H516" s="14">
        <f t="shared" si="1730"/>
        <v>0</v>
      </c>
      <c r="I516" s="7"/>
      <c r="J516" s="11"/>
      <c r="K516" s="14">
        <f t="shared" ref="K516" si="1985">ROUND((SUM(F516+G516+H516)+(F516*I516)+(F516*J516)),2)</f>
        <v>0</v>
      </c>
      <c r="L516" s="9"/>
      <c r="M516" s="14">
        <f t="shared" ref="M516" si="1986">SUM(K516*L516)</f>
        <v>0</v>
      </c>
      <c r="N516" s="29"/>
    </row>
    <row r="517" spans="1:14" x14ac:dyDescent="0.25">
      <c r="A517" s="88">
        <f t="shared" si="1941"/>
        <v>488</v>
      </c>
      <c r="B517" s="1"/>
      <c r="C517" s="1"/>
      <c r="D517" s="2"/>
      <c r="E517" s="13">
        <f t="shared" ref="E517" si="1987">IF($C$8="25 or less",IF(D517&lt;11,0,IF(AND(D517&gt;=11,D517&lt;=11.81),D517+1,IF(AND(D517&gt;=11.82,D517&lt;=12.8),12.81,0))),IF($C$8="26 or more",IF(D517&lt;12,0,IF(AND(D517&gt;=12,D517&lt;=12.81),D517+1,IF(AND(D517&gt;=12.82,D517&lt;=13.8),13.81,0))),0))</f>
        <v>0</v>
      </c>
      <c r="F517" s="14">
        <f t="shared" ref="F517" si="1988">IF(E517-D517&gt;0,E517-D517,0)</f>
        <v>0</v>
      </c>
      <c r="G517" s="14">
        <f t="shared" ref="G517" si="1989">F517*0.062</f>
        <v>0</v>
      </c>
      <c r="H517" s="14">
        <f t="shared" ref="H517" si="1990">F517*0.0145</f>
        <v>0</v>
      </c>
      <c r="I517" s="7"/>
      <c r="J517" s="11"/>
      <c r="K517" s="14">
        <f t="shared" ref="K517" si="1991">ROUND((SUM(F517+G517+H517)+(F517*I517)+(F517*J517)),2)</f>
        <v>0</v>
      </c>
      <c r="L517" s="9"/>
      <c r="M517" s="14">
        <f t="shared" ref="M517" si="1992">SUM(K517*L517)</f>
        <v>0</v>
      </c>
      <c r="N517" s="29"/>
    </row>
    <row r="518" spans="1:14" x14ac:dyDescent="0.25">
      <c r="A518" s="88">
        <f t="shared" si="1941"/>
        <v>489</v>
      </c>
      <c r="B518" s="1"/>
      <c r="C518" s="1"/>
      <c r="D518" s="2"/>
      <c r="E518" s="13">
        <f t="shared" ref="E518" si="1993">IF($C$8="25 or less",IF(D518&lt;11,0,IF(AND(D518&gt;=11,D518&lt;=11.81),D518+1,IF(AND(D518&gt;=11.82,D518&lt;=12.8),12.81,0))),IF($C$8="26 or more",IF(D518&lt;12,0,IF(AND(D518&gt;=12,D518&lt;=12.81),D518+1,IF(AND(D518&gt;=12.82,D518&lt;=13.8),13.81,0))),0))</f>
        <v>0</v>
      </c>
      <c r="F518" s="14">
        <f t="shared" si="1728"/>
        <v>0</v>
      </c>
      <c r="G518" s="14">
        <f t="shared" si="1729"/>
        <v>0</v>
      </c>
      <c r="H518" s="14">
        <f t="shared" si="1730"/>
        <v>0</v>
      </c>
      <c r="I518" s="7"/>
      <c r="J518" s="11"/>
      <c r="K518" s="14">
        <f t="shared" ref="K518" si="1994">ROUND((SUM(F518+G518+H518)+(F518*I518)+(F518*J518)),2)</f>
        <v>0</v>
      </c>
      <c r="L518" s="9"/>
      <c r="M518" s="14">
        <f t="shared" ref="M518" si="1995">SUM(K518*L518)</f>
        <v>0</v>
      </c>
      <c r="N518" s="29"/>
    </row>
    <row r="519" spans="1:14" x14ac:dyDescent="0.25">
      <c r="A519" s="88">
        <f t="shared" si="1941"/>
        <v>490</v>
      </c>
      <c r="B519" s="1"/>
      <c r="C519" s="1"/>
      <c r="D519" s="2"/>
      <c r="E519" s="13">
        <f t="shared" ref="E519" si="1996">IF($C$8="25 or less",IF(D519&lt;11,0,IF(AND(D519&gt;=11,D519&lt;=11.81),D519+1,IF(AND(D519&gt;=11.82,D519&lt;=12.8),12.81,0))),IF($C$8="26 or more",IF(D519&lt;12,0,IF(AND(D519&gt;=12,D519&lt;=12.81),D519+1,IF(AND(D519&gt;=12.82,D519&lt;=13.8),13.81,0))),0))</f>
        <v>0</v>
      </c>
      <c r="F519" s="14">
        <f t="shared" ref="F519" si="1997">IF(E519-D519&gt;0,E519-D519,0)</f>
        <v>0</v>
      </c>
      <c r="G519" s="14">
        <f t="shared" ref="G519" si="1998">F519*0.062</f>
        <v>0</v>
      </c>
      <c r="H519" s="14">
        <f t="shared" ref="H519" si="1999">F519*0.0145</f>
        <v>0</v>
      </c>
      <c r="I519" s="7"/>
      <c r="J519" s="11"/>
      <c r="K519" s="14">
        <f t="shared" ref="K519" si="2000">ROUND((SUM(F519+G519+H519)+(F519*I519)+(F519*J519)),2)</f>
        <v>0</v>
      </c>
      <c r="L519" s="9"/>
      <c r="M519" s="14">
        <f t="shared" ref="M519" si="2001">SUM(K519*L519)</f>
        <v>0</v>
      </c>
      <c r="N519" s="29"/>
    </row>
    <row r="520" spans="1:14" x14ac:dyDescent="0.25">
      <c r="A520" s="88">
        <f t="shared" si="1941"/>
        <v>491</v>
      </c>
      <c r="B520" s="1"/>
      <c r="C520" s="1"/>
      <c r="D520" s="2"/>
      <c r="E520" s="13">
        <f t="shared" ref="E520" si="2002">IF($C$8="25 or less",IF(D520&lt;11,0,IF(AND(D520&gt;=11,D520&lt;=11.81),D520+1,IF(AND(D520&gt;=11.82,D520&lt;=12.8),12.81,0))),IF($C$8="26 or more",IF(D520&lt;12,0,IF(AND(D520&gt;=12,D520&lt;=12.81),D520+1,IF(AND(D520&gt;=12.82,D520&lt;=13.8),13.81,0))),0))</f>
        <v>0</v>
      </c>
      <c r="F520" s="14">
        <f t="shared" si="1728"/>
        <v>0</v>
      </c>
      <c r="G520" s="14">
        <f t="shared" si="1729"/>
        <v>0</v>
      </c>
      <c r="H520" s="14">
        <f t="shared" si="1730"/>
        <v>0</v>
      </c>
      <c r="I520" s="7"/>
      <c r="J520" s="11"/>
      <c r="K520" s="14">
        <f t="shared" ref="K520" si="2003">ROUND((SUM(F520+G520+H520)+(F520*I520)+(F520*J520)),2)</f>
        <v>0</v>
      </c>
      <c r="L520" s="9"/>
      <c r="M520" s="14">
        <f t="shared" ref="M520" si="2004">SUM(K520*L520)</f>
        <v>0</v>
      </c>
      <c r="N520" s="29"/>
    </row>
    <row r="521" spans="1:14" x14ac:dyDescent="0.25">
      <c r="A521" s="88">
        <f t="shared" si="1941"/>
        <v>492</v>
      </c>
      <c r="B521" s="1"/>
      <c r="C521" s="1"/>
      <c r="D521" s="2"/>
      <c r="E521" s="13">
        <f t="shared" ref="E521" si="2005">IF($C$8="25 or less",IF(D521&lt;11,0,IF(AND(D521&gt;=11,D521&lt;=11.81),D521+1,IF(AND(D521&gt;=11.82,D521&lt;=12.8),12.81,0))),IF($C$8="26 or more",IF(D521&lt;12,0,IF(AND(D521&gt;=12,D521&lt;=12.81),D521+1,IF(AND(D521&gt;=12.82,D521&lt;=13.8),13.81,0))),0))</f>
        <v>0</v>
      </c>
      <c r="F521" s="14">
        <f t="shared" ref="F521" si="2006">IF(E521-D521&gt;0,E521-D521,0)</f>
        <v>0</v>
      </c>
      <c r="G521" s="14">
        <f t="shared" ref="G521" si="2007">F521*0.062</f>
        <v>0</v>
      </c>
      <c r="H521" s="14">
        <f t="shared" ref="H521" si="2008">F521*0.0145</f>
        <v>0</v>
      </c>
      <c r="I521" s="7"/>
      <c r="J521" s="11"/>
      <c r="K521" s="14">
        <f t="shared" ref="K521" si="2009">ROUND((SUM(F521+G521+H521)+(F521*I521)+(F521*J521)),2)</f>
        <v>0</v>
      </c>
      <c r="L521" s="9"/>
      <c r="M521" s="14">
        <f t="shared" ref="M521" si="2010">SUM(K521*L521)</f>
        <v>0</v>
      </c>
      <c r="N521" s="29"/>
    </row>
    <row r="522" spans="1:14" x14ac:dyDescent="0.25">
      <c r="A522" s="88">
        <f t="shared" si="1941"/>
        <v>493</v>
      </c>
      <c r="B522" s="1"/>
      <c r="C522" s="1"/>
      <c r="D522" s="2"/>
      <c r="E522" s="13">
        <f t="shared" ref="E522" si="2011">IF($C$8="25 or less",IF(D522&lt;11,0,IF(AND(D522&gt;=11,D522&lt;=11.81),D522+1,IF(AND(D522&gt;=11.82,D522&lt;=12.8),12.81,0))),IF($C$8="26 or more",IF(D522&lt;12,0,IF(AND(D522&gt;=12,D522&lt;=12.81),D522+1,IF(AND(D522&gt;=12.82,D522&lt;=13.8),13.81,0))),0))</f>
        <v>0</v>
      </c>
      <c r="F522" s="14">
        <f t="shared" si="1728"/>
        <v>0</v>
      </c>
      <c r="G522" s="14">
        <f t="shared" si="1729"/>
        <v>0</v>
      </c>
      <c r="H522" s="14">
        <f t="shared" si="1730"/>
        <v>0</v>
      </c>
      <c r="I522" s="7"/>
      <c r="J522" s="11"/>
      <c r="K522" s="14">
        <f t="shared" ref="K522" si="2012">ROUND((SUM(F522+G522+H522)+(F522*I522)+(F522*J522)),2)</f>
        <v>0</v>
      </c>
      <c r="L522" s="9"/>
      <c r="M522" s="14">
        <f t="shared" ref="M522" si="2013">SUM(K522*L522)</f>
        <v>0</v>
      </c>
      <c r="N522" s="29"/>
    </row>
    <row r="523" spans="1:14" x14ac:dyDescent="0.25">
      <c r="A523" s="88">
        <f t="shared" si="1941"/>
        <v>494</v>
      </c>
      <c r="B523" s="1"/>
      <c r="C523" s="1"/>
      <c r="D523" s="2"/>
      <c r="E523" s="13">
        <f t="shared" ref="E523" si="2014">IF($C$8="25 or less",IF(D523&lt;11,0,IF(AND(D523&gt;=11,D523&lt;=11.81),D523+1,IF(AND(D523&gt;=11.82,D523&lt;=12.8),12.81,0))),IF($C$8="26 or more",IF(D523&lt;12,0,IF(AND(D523&gt;=12,D523&lt;=12.81),D523+1,IF(AND(D523&gt;=12.82,D523&lt;=13.8),13.81,0))),0))</f>
        <v>0</v>
      </c>
      <c r="F523" s="14">
        <f t="shared" ref="F523" si="2015">IF(E523-D523&gt;0,E523-D523,0)</f>
        <v>0</v>
      </c>
      <c r="G523" s="14">
        <f t="shared" ref="G523" si="2016">F523*0.062</f>
        <v>0</v>
      </c>
      <c r="H523" s="14">
        <f t="shared" ref="H523" si="2017">F523*0.0145</f>
        <v>0</v>
      </c>
      <c r="I523" s="7"/>
      <c r="J523" s="11"/>
      <c r="K523" s="14">
        <f t="shared" ref="K523" si="2018">ROUND((SUM(F523+G523+H523)+(F523*I523)+(F523*J523)),2)</f>
        <v>0</v>
      </c>
      <c r="L523" s="9"/>
      <c r="M523" s="14">
        <f t="shared" ref="M523" si="2019">SUM(K523*L523)</f>
        <v>0</v>
      </c>
      <c r="N523" s="29"/>
    </row>
    <row r="524" spans="1:14" x14ac:dyDescent="0.25">
      <c r="A524" s="88">
        <f t="shared" si="1941"/>
        <v>495</v>
      </c>
      <c r="B524" s="1"/>
      <c r="C524" s="1"/>
      <c r="D524" s="2"/>
      <c r="E524" s="13">
        <f t="shared" ref="E524" si="2020">IF($C$8="25 or less",IF(D524&lt;11,0,IF(AND(D524&gt;=11,D524&lt;=11.81),D524+1,IF(AND(D524&gt;=11.82,D524&lt;=12.8),12.81,0))),IF($C$8="26 or more",IF(D524&lt;12,0,IF(AND(D524&gt;=12,D524&lt;=12.81),D524+1,IF(AND(D524&gt;=12.82,D524&lt;=13.8),13.81,0))),0))</f>
        <v>0</v>
      </c>
      <c r="F524" s="14">
        <f t="shared" si="1728"/>
        <v>0</v>
      </c>
      <c r="G524" s="14">
        <f t="shared" si="1729"/>
        <v>0</v>
      </c>
      <c r="H524" s="14">
        <f t="shared" si="1730"/>
        <v>0</v>
      </c>
      <c r="I524" s="7"/>
      <c r="J524" s="11"/>
      <c r="K524" s="14">
        <f t="shared" ref="K524" si="2021">ROUND((SUM(F524+G524+H524)+(F524*I524)+(F524*J524)),2)</f>
        <v>0</v>
      </c>
      <c r="L524" s="9"/>
      <c r="M524" s="14">
        <f t="shared" ref="M524" si="2022">SUM(K524*L524)</f>
        <v>0</v>
      </c>
      <c r="N524" s="29"/>
    </row>
    <row r="525" spans="1:14" x14ac:dyDescent="0.25">
      <c r="A525" s="88">
        <f t="shared" si="1941"/>
        <v>496</v>
      </c>
      <c r="B525" s="1"/>
      <c r="C525" s="1"/>
      <c r="D525" s="2"/>
      <c r="E525" s="13">
        <f t="shared" ref="E525" si="2023">IF($C$8="25 or less",IF(D525&lt;11,0,IF(AND(D525&gt;=11,D525&lt;=11.81),D525+1,IF(AND(D525&gt;=11.82,D525&lt;=12.8),12.81,0))),IF($C$8="26 or more",IF(D525&lt;12,0,IF(AND(D525&gt;=12,D525&lt;=12.81),D525+1,IF(AND(D525&gt;=12.82,D525&lt;=13.8),13.81,0))),0))</f>
        <v>0</v>
      </c>
      <c r="F525" s="14">
        <f t="shared" ref="F525" si="2024">IF(E525-D525&gt;0,E525-D525,0)</f>
        <v>0</v>
      </c>
      <c r="G525" s="14">
        <f t="shared" ref="G525" si="2025">F525*0.062</f>
        <v>0</v>
      </c>
      <c r="H525" s="14">
        <f t="shared" ref="H525" si="2026">F525*0.0145</f>
        <v>0</v>
      </c>
      <c r="I525" s="7"/>
      <c r="J525" s="11"/>
      <c r="K525" s="14">
        <f t="shared" ref="K525" si="2027">ROUND((SUM(F525+G525+H525)+(F525*I525)+(F525*J525)),2)</f>
        <v>0</v>
      </c>
      <c r="L525" s="9"/>
      <c r="M525" s="14">
        <f t="shared" ref="M525" si="2028">SUM(K525*L525)</f>
        <v>0</v>
      </c>
      <c r="N525" s="29"/>
    </row>
    <row r="526" spans="1:14" x14ac:dyDescent="0.25">
      <c r="A526" s="88">
        <f t="shared" si="1941"/>
        <v>497</v>
      </c>
      <c r="B526" s="1"/>
      <c r="C526" s="1"/>
      <c r="D526" s="2"/>
      <c r="E526" s="13">
        <f t="shared" ref="E526" si="2029">IF($C$8="25 or less",IF(D526&lt;11,0,IF(AND(D526&gt;=11,D526&lt;=11.81),D526+1,IF(AND(D526&gt;=11.82,D526&lt;=12.8),12.81,0))),IF($C$8="26 or more",IF(D526&lt;12,0,IF(AND(D526&gt;=12,D526&lt;=12.81),D526+1,IF(AND(D526&gt;=12.82,D526&lt;=13.8),13.81,0))),0))</f>
        <v>0</v>
      </c>
      <c r="F526" s="14">
        <f t="shared" si="1728"/>
        <v>0</v>
      </c>
      <c r="G526" s="14">
        <f t="shared" si="1729"/>
        <v>0</v>
      </c>
      <c r="H526" s="14">
        <f t="shared" si="1730"/>
        <v>0</v>
      </c>
      <c r="I526" s="7"/>
      <c r="J526" s="11"/>
      <c r="K526" s="14">
        <f t="shared" ref="K526" si="2030">ROUND((SUM(F526+G526+H526)+(F526*I526)+(F526*J526)),2)</f>
        <v>0</v>
      </c>
      <c r="L526" s="9"/>
      <c r="M526" s="14">
        <f t="shared" ref="M526" si="2031">SUM(K526*L526)</f>
        <v>0</v>
      </c>
      <c r="N526" s="29"/>
    </row>
    <row r="527" spans="1:14" x14ac:dyDescent="0.25">
      <c r="A527" s="88">
        <f t="shared" si="1941"/>
        <v>498</v>
      </c>
      <c r="B527" s="1"/>
      <c r="C527" s="1"/>
      <c r="D527" s="2"/>
      <c r="E527" s="13">
        <f t="shared" ref="E527" si="2032">IF($C$8="25 or less",IF(D527&lt;11,0,IF(AND(D527&gt;=11,D527&lt;=11.81),D527+1,IF(AND(D527&gt;=11.82,D527&lt;=12.8),12.81,0))),IF($C$8="26 or more",IF(D527&lt;12,0,IF(AND(D527&gt;=12,D527&lt;=12.81),D527+1,IF(AND(D527&gt;=12.82,D527&lt;=13.8),13.81,0))),0))</f>
        <v>0</v>
      </c>
      <c r="F527" s="14">
        <f t="shared" ref="F527" si="2033">IF(E527-D527&gt;0,E527-D527,0)</f>
        <v>0</v>
      </c>
      <c r="G527" s="14">
        <f t="shared" ref="G527" si="2034">F527*0.062</f>
        <v>0</v>
      </c>
      <c r="H527" s="14">
        <f t="shared" ref="H527" si="2035">F527*0.0145</f>
        <v>0</v>
      </c>
      <c r="I527" s="7"/>
      <c r="J527" s="11"/>
      <c r="K527" s="14">
        <f t="shared" ref="K527" si="2036">ROUND((SUM(F527+G527+H527)+(F527*I527)+(F527*J527)),2)</f>
        <v>0</v>
      </c>
      <c r="L527" s="9"/>
      <c r="M527" s="14">
        <f t="shared" ref="M527" si="2037">SUM(K527*L527)</f>
        <v>0</v>
      </c>
      <c r="N527" s="29"/>
    </row>
    <row r="528" spans="1:14" x14ac:dyDescent="0.25">
      <c r="A528" s="88">
        <f t="shared" si="1941"/>
        <v>499</v>
      </c>
      <c r="B528" s="1"/>
      <c r="C528" s="1"/>
      <c r="D528" s="2"/>
      <c r="E528" s="13">
        <f t="shared" ref="E528" si="2038">IF($C$8="25 or less",IF(D528&lt;11,0,IF(AND(D528&gt;=11,D528&lt;=11.81),D528+1,IF(AND(D528&gt;=11.82,D528&lt;=12.8),12.81,0))),IF($C$8="26 or more",IF(D528&lt;12,0,IF(AND(D528&gt;=12,D528&lt;=12.81),D528+1,IF(AND(D528&gt;=12.82,D528&lt;=13.8),13.81,0))),0))</f>
        <v>0</v>
      </c>
      <c r="F528" s="14">
        <f t="shared" si="1728"/>
        <v>0</v>
      </c>
      <c r="G528" s="14">
        <f t="shared" si="1729"/>
        <v>0</v>
      </c>
      <c r="H528" s="14">
        <f t="shared" si="1730"/>
        <v>0</v>
      </c>
      <c r="I528" s="7"/>
      <c r="J528" s="11"/>
      <c r="K528" s="14">
        <f t="shared" ref="K528" si="2039">ROUND((SUM(F528+G528+H528)+(F528*I528)+(F528*J528)),2)</f>
        <v>0</v>
      </c>
      <c r="L528" s="9"/>
      <c r="M528" s="14">
        <f t="shared" ref="M528" si="2040">SUM(K528*L528)</f>
        <v>0</v>
      </c>
      <c r="N528" s="29"/>
    </row>
    <row r="529" spans="1:14" ht="15.75" thickBot="1" x14ac:dyDescent="0.3">
      <c r="A529" s="88">
        <f t="shared" si="1941"/>
        <v>500</v>
      </c>
      <c r="B529" s="1"/>
      <c r="C529" s="1"/>
      <c r="D529" s="2"/>
      <c r="E529" s="13">
        <f t="shared" si="3"/>
        <v>0</v>
      </c>
      <c r="F529" s="14">
        <f t="shared" si="6"/>
        <v>0</v>
      </c>
      <c r="G529" s="14">
        <f t="shared" si="7"/>
        <v>0</v>
      </c>
      <c r="H529" s="14">
        <f t="shared" si="8"/>
        <v>0</v>
      </c>
      <c r="I529" s="7"/>
      <c r="J529" s="11"/>
      <c r="K529" s="14">
        <f t="shared" si="4"/>
        <v>0</v>
      </c>
      <c r="L529" s="9"/>
      <c r="M529" s="14">
        <f t="shared" si="5"/>
        <v>0</v>
      </c>
      <c r="N529" s="29"/>
    </row>
    <row r="530" spans="1:14" ht="15.75" thickBot="1" x14ac:dyDescent="0.3">
      <c r="A530" s="49" t="s">
        <v>21</v>
      </c>
      <c r="B530" s="50"/>
      <c r="C530" s="8"/>
      <c r="D530" s="8"/>
      <c r="E530" s="8"/>
      <c r="F530" s="51"/>
      <c r="G530" s="51"/>
      <c r="H530" s="52"/>
      <c r="I530" s="53" t="s">
        <v>64</v>
      </c>
      <c r="J530" s="53"/>
      <c r="K530" s="10">
        <f>SUM(K30:K529)</f>
        <v>0</v>
      </c>
      <c r="L530" s="54">
        <f t="shared" ref="L530:M530" si="2041">SUM(L30:L529)</f>
        <v>0</v>
      </c>
      <c r="M530" s="114">
        <f t="shared" si="2041"/>
        <v>0</v>
      </c>
      <c r="N530" s="29"/>
    </row>
    <row r="531" spans="1:14" ht="17.25" customHeight="1" x14ac:dyDescent="0.25">
      <c r="A531" s="102"/>
      <c r="B531" s="103" t="s">
        <v>21</v>
      </c>
      <c r="D531" s="104"/>
      <c r="E531" s="104"/>
      <c r="F531" s="105"/>
      <c r="G531" s="105"/>
      <c r="H531" s="105"/>
      <c r="I531" s="29"/>
      <c r="J531" s="29"/>
      <c r="K531" s="29"/>
      <c r="L531" s="55"/>
      <c r="M531" s="56"/>
      <c r="N531" s="29"/>
    </row>
    <row r="532" spans="1:14" x14ac:dyDescent="0.25">
      <c r="A532" s="102"/>
      <c r="B532" s="103"/>
      <c r="C532" s="107"/>
      <c r="D532" s="106"/>
      <c r="E532" s="106"/>
      <c r="F532" s="106"/>
      <c r="G532" s="108"/>
      <c r="H532" s="106"/>
      <c r="I532" s="39"/>
      <c r="J532" s="39"/>
      <c r="K532" s="39"/>
      <c r="L532" s="39"/>
      <c r="M532" s="56"/>
      <c r="N532" s="29"/>
    </row>
    <row r="533" spans="1:14" x14ac:dyDescent="0.25">
      <c r="A533" s="102"/>
      <c r="B533" s="103"/>
      <c r="C533" s="107"/>
      <c r="D533" s="106"/>
      <c r="E533" s="106"/>
      <c r="F533" s="106"/>
      <c r="G533" s="108"/>
      <c r="H533" s="106"/>
      <c r="I533" s="39"/>
      <c r="J533" s="39"/>
      <c r="K533" s="39"/>
      <c r="L533" s="39"/>
      <c r="M533" s="56"/>
      <c r="N533" s="29"/>
    </row>
    <row r="534" spans="1:14" x14ac:dyDescent="0.25">
      <c r="A534" s="57"/>
      <c r="B534" s="57"/>
      <c r="C534" s="58"/>
      <c r="D534" s="57"/>
      <c r="E534" s="57"/>
      <c r="F534" s="57"/>
      <c r="G534" s="57"/>
      <c r="H534" s="59"/>
      <c r="I534" s="29"/>
      <c r="J534" s="29"/>
      <c r="K534" s="29"/>
      <c r="L534" s="29"/>
      <c r="M534" s="29"/>
      <c r="N534" s="29"/>
    </row>
    <row r="535" spans="1:14" x14ac:dyDescent="0.25">
      <c r="A535" s="60"/>
      <c r="B535" s="61"/>
      <c r="C535" s="62"/>
      <c r="D535" s="37"/>
      <c r="E535" s="37"/>
      <c r="F535" s="37"/>
      <c r="G535" s="37"/>
      <c r="H535" s="63"/>
      <c r="I535" s="29"/>
      <c r="J535" s="29"/>
      <c r="K535" s="29"/>
      <c r="L535" s="29"/>
      <c r="M535" s="38"/>
      <c r="N535" s="29"/>
    </row>
    <row r="536" spans="1:14" x14ac:dyDescent="0.25">
      <c r="A536" s="64" t="s">
        <v>71</v>
      </c>
      <c r="B536" s="64"/>
      <c r="C536" s="64"/>
      <c r="D536" s="64"/>
      <c r="E536" s="64"/>
      <c r="F536" s="64"/>
      <c r="G536" s="64"/>
      <c r="H536" s="65"/>
      <c r="I536" s="29"/>
      <c r="J536" s="29"/>
      <c r="K536" s="29"/>
      <c r="L536" s="29"/>
      <c r="M536" s="38"/>
      <c r="N536" s="29"/>
    </row>
    <row r="537" spans="1:14" x14ac:dyDescent="0.25">
      <c r="A537" s="66">
        <v>1</v>
      </c>
      <c r="B537" s="67"/>
      <c r="C537" s="68"/>
      <c r="D537" s="69"/>
      <c r="E537" s="69"/>
      <c r="F537" s="69"/>
      <c r="G537" s="67" t="s">
        <v>126</v>
      </c>
      <c r="H537" s="15" t="str">
        <f>IF(M530&gt;0,M530,"0.0")</f>
        <v>0.0</v>
      </c>
      <c r="I537" s="29"/>
      <c r="J537" s="29"/>
      <c r="K537" s="29"/>
      <c r="L537" s="29"/>
      <c r="M537" s="29"/>
      <c r="N537" s="29"/>
    </row>
    <row r="538" spans="1:14" x14ac:dyDescent="0.25">
      <c r="A538" s="70">
        <v>2</v>
      </c>
      <c r="B538" s="71"/>
      <c r="C538" s="72"/>
      <c r="D538" s="73"/>
      <c r="E538" s="73"/>
      <c r="F538" s="73"/>
      <c r="G538" s="74" t="s">
        <v>143</v>
      </c>
      <c r="H538" s="3">
        <f>SUM(H540:H546)</f>
        <v>0</v>
      </c>
      <c r="I538" s="29"/>
      <c r="J538" s="29"/>
      <c r="K538" s="29"/>
      <c r="L538" s="29"/>
      <c r="M538" s="29"/>
      <c r="N538" s="29"/>
    </row>
    <row r="539" spans="1:14" x14ac:dyDescent="0.25">
      <c r="A539" s="70"/>
      <c r="B539" s="75"/>
      <c r="C539" s="75"/>
      <c r="D539" s="73"/>
      <c r="E539" s="73"/>
      <c r="F539" s="73"/>
      <c r="G539" s="76"/>
      <c r="H539" s="3"/>
      <c r="I539" s="29"/>
      <c r="J539" s="29"/>
      <c r="K539" s="29"/>
      <c r="L539" s="29"/>
      <c r="M539" s="29"/>
      <c r="N539" s="29"/>
    </row>
    <row r="540" spans="1:14" x14ac:dyDescent="0.25">
      <c r="A540" s="31">
        <v>3</v>
      </c>
      <c r="B540" s="77" t="s">
        <v>65</v>
      </c>
      <c r="C540" s="4"/>
      <c r="D540" s="72"/>
      <c r="E540" s="73"/>
      <c r="F540" s="73"/>
      <c r="G540" s="78" t="s">
        <v>66</v>
      </c>
      <c r="H540" s="5"/>
      <c r="I540" s="29"/>
      <c r="J540" s="29"/>
      <c r="K540" s="29"/>
      <c r="L540" s="29"/>
      <c r="M540" s="29"/>
      <c r="N540" s="29"/>
    </row>
    <row r="541" spans="1:14" x14ac:dyDescent="0.25">
      <c r="A541" s="31">
        <v>4</v>
      </c>
      <c r="B541" s="77" t="s">
        <v>67</v>
      </c>
      <c r="C541" s="4"/>
      <c r="D541" s="72"/>
      <c r="E541" s="73"/>
      <c r="F541" s="73"/>
      <c r="G541" s="78" t="s">
        <v>66</v>
      </c>
      <c r="H541" s="5"/>
      <c r="I541" s="29"/>
      <c r="J541" s="29"/>
      <c r="K541" s="29"/>
      <c r="L541" s="29"/>
      <c r="M541" s="29"/>
      <c r="N541" s="29"/>
    </row>
    <row r="542" spans="1:14" x14ac:dyDescent="0.25">
      <c r="A542" s="31">
        <v>5</v>
      </c>
      <c r="B542" s="77" t="s">
        <v>67</v>
      </c>
      <c r="C542" s="4"/>
      <c r="D542" s="72"/>
      <c r="E542" s="73"/>
      <c r="F542" s="73"/>
      <c r="G542" s="78" t="s">
        <v>66</v>
      </c>
      <c r="H542" s="5"/>
      <c r="I542" s="29"/>
      <c r="J542" s="29"/>
      <c r="K542" s="29"/>
      <c r="L542" s="29"/>
      <c r="M542" s="29"/>
      <c r="N542" s="29"/>
    </row>
    <row r="543" spans="1:14" x14ac:dyDescent="0.25">
      <c r="A543" s="31">
        <v>6</v>
      </c>
      <c r="B543" s="77" t="s">
        <v>67</v>
      </c>
      <c r="C543" s="4"/>
      <c r="D543" s="72"/>
      <c r="E543" s="73"/>
      <c r="F543" s="73"/>
      <c r="G543" s="78" t="s">
        <v>66</v>
      </c>
      <c r="H543" s="5"/>
      <c r="I543" s="29"/>
      <c r="J543" s="29"/>
      <c r="K543" s="29"/>
      <c r="L543" s="29"/>
      <c r="M543" s="29"/>
      <c r="N543" s="29"/>
    </row>
    <row r="544" spans="1:14" x14ac:dyDescent="0.25">
      <c r="A544" s="31">
        <v>7</v>
      </c>
      <c r="B544" s="77" t="s">
        <v>67</v>
      </c>
      <c r="C544" s="4"/>
      <c r="D544" s="72"/>
      <c r="E544" s="73"/>
      <c r="F544" s="73"/>
      <c r="G544" s="78" t="s">
        <v>66</v>
      </c>
      <c r="H544" s="5"/>
      <c r="I544" s="29"/>
      <c r="J544" s="29"/>
      <c r="K544" s="29"/>
      <c r="L544" s="29"/>
      <c r="M544" s="29"/>
      <c r="N544" s="29"/>
    </row>
    <row r="545" spans="1:14" x14ac:dyDescent="0.25">
      <c r="A545" s="31">
        <v>8</v>
      </c>
      <c r="B545" s="77" t="s">
        <v>67</v>
      </c>
      <c r="C545" s="4"/>
      <c r="D545" s="72"/>
      <c r="E545" s="73"/>
      <c r="F545" s="73"/>
      <c r="G545" s="78" t="s">
        <v>66</v>
      </c>
      <c r="H545" s="5"/>
      <c r="I545" s="29"/>
      <c r="J545" s="29"/>
      <c r="K545" s="29"/>
      <c r="L545" s="29"/>
      <c r="M545" s="29"/>
      <c r="N545" s="29"/>
    </row>
    <row r="546" spans="1:14" x14ac:dyDescent="0.25">
      <c r="A546" s="31">
        <v>9</v>
      </c>
      <c r="B546" s="77" t="s">
        <v>67</v>
      </c>
      <c r="C546" s="110"/>
      <c r="D546" s="72"/>
      <c r="E546" s="73"/>
      <c r="F546" s="73"/>
      <c r="G546" s="78" t="s">
        <v>66</v>
      </c>
      <c r="H546" s="5"/>
      <c r="I546" s="29"/>
      <c r="J546" s="29"/>
      <c r="K546" s="29"/>
      <c r="L546" s="29"/>
      <c r="M546" s="29"/>
      <c r="N546" s="29"/>
    </row>
    <row r="547" spans="1:14" ht="15.75" thickBot="1" x14ac:dyDescent="0.3">
      <c r="A547" s="79">
        <v>10</v>
      </c>
      <c r="B547" s="80" t="s">
        <v>144</v>
      </c>
      <c r="C547" s="81"/>
      <c r="D547" s="82"/>
      <c r="E547" s="82"/>
      <c r="F547" s="82"/>
      <c r="G547" s="83"/>
      <c r="H547" s="115" t="e">
        <f>ROUND(H537/H538,2)</f>
        <v>#DIV/0!</v>
      </c>
      <c r="I547" s="29"/>
      <c r="J547" s="29"/>
      <c r="K547" s="29"/>
      <c r="L547" s="29"/>
      <c r="M547" s="29"/>
      <c r="N547" s="29"/>
    </row>
    <row r="548" spans="1:14" ht="15.75" thickTop="1" x14ac:dyDescent="0.25">
      <c r="A548" s="29"/>
      <c r="B548" s="29"/>
      <c r="C548" s="29"/>
      <c r="D548" s="29"/>
      <c r="E548" s="29"/>
      <c r="F548" s="29"/>
      <c r="G548" s="29"/>
      <c r="H548" s="29"/>
      <c r="I548" s="29"/>
      <c r="J548" s="29"/>
      <c r="K548" s="29"/>
      <c r="L548" s="29"/>
      <c r="M548" s="29"/>
      <c r="N548" s="29"/>
    </row>
    <row r="549" spans="1:14" x14ac:dyDescent="0.25">
      <c r="A549" s="29"/>
      <c r="B549" s="29"/>
      <c r="C549" s="29"/>
      <c r="D549" s="29"/>
      <c r="E549" s="29"/>
      <c r="F549" s="29"/>
      <c r="G549" s="29"/>
      <c r="H549" s="29"/>
      <c r="I549" s="29"/>
      <c r="J549" s="29"/>
      <c r="K549" s="29"/>
      <c r="L549" s="29"/>
      <c r="M549" s="29"/>
      <c r="N549" s="29"/>
    </row>
    <row r="550" spans="1:14" x14ac:dyDescent="0.25">
      <c r="A550" s="29"/>
      <c r="B550" s="29"/>
      <c r="C550" s="29"/>
      <c r="D550" s="29"/>
      <c r="E550" s="29"/>
      <c r="F550" s="29"/>
      <c r="G550" s="29"/>
      <c r="H550" s="29"/>
      <c r="I550" s="29"/>
      <c r="J550" s="29"/>
      <c r="K550" s="29"/>
      <c r="L550" s="29"/>
      <c r="M550" s="29"/>
      <c r="N550" s="29"/>
    </row>
    <row r="551" spans="1:14" x14ac:dyDescent="0.25">
      <c r="A551" s="29"/>
      <c r="B551" s="29"/>
      <c r="C551" s="29"/>
      <c r="D551" s="29"/>
      <c r="E551" s="29"/>
      <c r="F551" s="29"/>
      <c r="G551" s="29"/>
      <c r="H551" s="29"/>
      <c r="I551" s="29"/>
      <c r="J551" s="29"/>
      <c r="K551" s="29"/>
      <c r="L551" s="29"/>
      <c r="M551" s="29"/>
      <c r="N551" s="29"/>
    </row>
    <row r="552" spans="1:14" x14ac:dyDescent="0.25">
      <c r="A552" s="29"/>
      <c r="B552" s="29"/>
      <c r="C552" s="29"/>
      <c r="D552" s="29"/>
      <c r="E552" s="29"/>
      <c r="F552" s="29"/>
      <c r="G552" s="29"/>
      <c r="H552" s="29"/>
      <c r="I552" s="29"/>
      <c r="J552" s="29"/>
      <c r="K552" s="29"/>
      <c r="L552" s="29"/>
      <c r="M552" s="29"/>
      <c r="N552" s="29"/>
    </row>
    <row r="553" spans="1:14" x14ac:dyDescent="0.25">
      <c r="A553" s="29"/>
      <c r="B553" s="29"/>
      <c r="C553" s="29"/>
      <c r="D553" s="29"/>
      <c r="E553" s="29"/>
      <c r="F553" s="29"/>
      <c r="G553" s="29"/>
      <c r="H553" s="29"/>
      <c r="I553" s="29"/>
      <c r="J553" s="29"/>
      <c r="K553" s="29"/>
      <c r="L553" s="29"/>
      <c r="M553" s="29"/>
      <c r="N553" s="29"/>
    </row>
    <row r="554" spans="1:14" x14ac:dyDescent="0.25">
      <c r="A554" s="29"/>
      <c r="B554" s="29"/>
      <c r="C554" s="29"/>
      <c r="D554" s="29"/>
      <c r="E554" s="29"/>
      <c r="F554" s="29"/>
      <c r="G554" s="29"/>
      <c r="H554" s="29"/>
      <c r="I554" s="29"/>
      <c r="J554" s="29"/>
      <c r="K554" s="29"/>
      <c r="L554" s="29"/>
      <c r="M554" s="29"/>
      <c r="N554" s="29"/>
    </row>
    <row r="555" spans="1:14" x14ac:dyDescent="0.25">
      <c r="A555" s="29"/>
      <c r="B555" s="29"/>
    </row>
    <row r="556" spans="1:14" x14ac:dyDescent="0.25">
      <c r="A556" s="29"/>
      <c r="B556" s="29"/>
    </row>
    <row r="557" spans="1:14" x14ac:dyDescent="0.25">
      <c r="A557" s="29"/>
      <c r="B557" s="29"/>
    </row>
    <row r="558" spans="1:14" x14ac:dyDescent="0.25">
      <c r="A558" s="29"/>
      <c r="B558" s="29"/>
    </row>
    <row r="559" spans="1:14" x14ac:dyDescent="0.25">
      <c r="A559" s="29"/>
      <c r="B559" s="29"/>
    </row>
    <row r="560" spans="1:14" x14ac:dyDescent="0.25">
      <c r="A560" s="29"/>
      <c r="B560" s="29"/>
    </row>
    <row r="561" spans="1:2" x14ac:dyDescent="0.25">
      <c r="A561" s="29"/>
      <c r="B561" s="29"/>
    </row>
    <row r="562" spans="1:2" x14ac:dyDescent="0.25">
      <c r="A562" s="29"/>
      <c r="B562" s="29"/>
    </row>
    <row r="563" spans="1:2" x14ac:dyDescent="0.25">
      <c r="A563" s="29"/>
      <c r="B563" s="29"/>
    </row>
    <row r="564" spans="1:2" x14ac:dyDescent="0.25">
      <c r="A564" s="29"/>
      <c r="B564" s="29"/>
    </row>
    <row r="565" spans="1:2" x14ac:dyDescent="0.25">
      <c r="A565" s="29"/>
      <c r="B565" s="29"/>
    </row>
    <row r="566" spans="1:2" x14ac:dyDescent="0.25">
      <c r="A566" s="29"/>
      <c r="B566" s="29"/>
    </row>
    <row r="567" spans="1:2" x14ac:dyDescent="0.25">
      <c r="A567" s="29"/>
      <c r="B567" s="29"/>
    </row>
    <row r="568" spans="1:2" x14ac:dyDescent="0.25">
      <c r="A568" s="29"/>
      <c r="B568" s="29"/>
    </row>
    <row r="569" spans="1:2" x14ac:dyDescent="0.25">
      <c r="A569" s="29"/>
      <c r="B569" s="29"/>
    </row>
    <row r="570" spans="1:2" x14ac:dyDescent="0.25">
      <c r="A570" s="29"/>
      <c r="B570" s="29"/>
    </row>
    <row r="571" spans="1:2" x14ac:dyDescent="0.25">
      <c r="A571" s="29"/>
      <c r="B571" s="29"/>
    </row>
    <row r="572" spans="1:2" x14ac:dyDescent="0.25">
      <c r="A572" s="29"/>
      <c r="B572" s="29"/>
    </row>
    <row r="573" spans="1:2" x14ac:dyDescent="0.25">
      <c r="A573" s="29"/>
      <c r="B573" s="29"/>
    </row>
    <row r="574" spans="1:2" x14ac:dyDescent="0.25">
      <c r="A574" s="29"/>
      <c r="B574" s="29"/>
    </row>
    <row r="575" spans="1:2" x14ac:dyDescent="0.25">
      <c r="A575" s="29"/>
      <c r="B575" s="29"/>
    </row>
    <row r="576" spans="1:2" x14ac:dyDescent="0.25">
      <c r="A576" s="38" t="s">
        <v>152</v>
      </c>
      <c r="B576" s="29"/>
    </row>
    <row r="577" spans="1:2" x14ac:dyDescent="0.25">
      <c r="A577" s="38" t="s">
        <v>153</v>
      </c>
      <c r="B577" s="29"/>
    </row>
    <row r="578" spans="1:2" x14ac:dyDescent="0.25">
      <c r="A578" s="29"/>
      <c r="B578" s="29"/>
    </row>
    <row r="579" spans="1:2" x14ac:dyDescent="0.25">
      <c r="A579" s="18" t="s">
        <v>75</v>
      </c>
      <c r="B579" s="18" t="s">
        <v>75</v>
      </c>
    </row>
    <row r="580" spans="1:2" x14ac:dyDescent="0.25">
      <c r="A580" s="18" t="s">
        <v>61</v>
      </c>
      <c r="B580" s="18" t="s">
        <v>61</v>
      </c>
    </row>
    <row r="581" spans="1:2" x14ac:dyDescent="0.25">
      <c r="A581" s="38" t="s">
        <v>117</v>
      </c>
      <c r="B581" s="38" t="s">
        <v>117</v>
      </c>
    </row>
    <row r="582" spans="1:2" x14ac:dyDescent="0.25">
      <c r="A582" s="38" t="s">
        <v>118</v>
      </c>
      <c r="B582" s="38" t="s">
        <v>118</v>
      </c>
    </row>
    <row r="583" spans="1:2" x14ac:dyDescent="0.25">
      <c r="A583" s="18"/>
      <c r="B583" s="18"/>
    </row>
    <row r="584" spans="1:2" x14ac:dyDescent="0.25">
      <c r="A584" s="18" t="s">
        <v>76</v>
      </c>
      <c r="B584" s="18" t="s">
        <v>76</v>
      </c>
    </row>
    <row r="585" spans="1:2" x14ac:dyDescent="0.25">
      <c r="A585" s="18" t="s">
        <v>77</v>
      </c>
      <c r="B585" s="18" t="s">
        <v>77</v>
      </c>
    </row>
    <row r="586" spans="1:2" x14ac:dyDescent="0.25">
      <c r="A586" s="18" t="s">
        <v>78</v>
      </c>
      <c r="B586" s="18" t="s">
        <v>78</v>
      </c>
    </row>
    <row r="587" spans="1:2" x14ac:dyDescent="0.25">
      <c r="A587" s="18" t="s">
        <v>79</v>
      </c>
      <c r="B587" s="18" t="s">
        <v>79</v>
      </c>
    </row>
    <row r="588" spans="1:2" x14ac:dyDescent="0.25">
      <c r="A588" s="18" t="s">
        <v>80</v>
      </c>
      <c r="B588" s="18" t="s">
        <v>80</v>
      </c>
    </row>
    <row r="589" spans="1:2" x14ac:dyDescent="0.25">
      <c r="A589" s="18" t="s">
        <v>81</v>
      </c>
      <c r="B589" s="18" t="s">
        <v>81</v>
      </c>
    </row>
    <row r="590" spans="1:2" x14ac:dyDescent="0.25">
      <c r="A590" s="18" t="s">
        <v>82</v>
      </c>
      <c r="B590" s="18" t="s">
        <v>82</v>
      </c>
    </row>
    <row r="591" spans="1:2" x14ac:dyDescent="0.25">
      <c r="A591" s="18" t="s">
        <v>83</v>
      </c>
      <c r="B591" s="18" t="s">
        <v>83</v>
      </c>
    </row>
    <row r="592" spans="1:2" x14ac:dyDescent="0.25">
      <c r="A592" s="18" t="s">
        <v>84</v>
      </c>
      <c r="B592" s="18" t="s">
        <v>84</v>
      </c>
    </row>
    <row r="593" spans="1:2" x14ac:dyDescent="0.25">
      <c r="A593" s="18" t="s">
        <v>85</v>
      </c>
      <c r="B593" s="18" t="s">
        <v>85</v>
      </c>
    </row>
    <row r="594" spans="1:2" x14ac:dyDescent="0.25">
      <c r="A594" s="18" t="s">
        <v>86</v>
      </c>
      <c r="B594" s="18" t="s">
        <v>86</v>
      </c>
    </row>
    <row r="595" spans="1:2" x14ac:dyDescent="0.25">
      <c r="A595" s="18" t="s">
        <v>87</v>
      </c>
      <c r="B595" s="18" t="s">
        <v>87</v>
      </c>
    </row>
    <row r="596" spans="1:2" x14ac:dyDescent="0.25">
      <c r="A596" s="18" t="s">
        <v>88</v>
      </c>
      <c r="B596" s="18" t="s">
        <v>88</v>
      </c>
    </row>
    <row r="597" spans="1:2" x14ac:dyDescent="0.25">
      <c r="A597" s="18" t="s">
        <v>89</v>
      </c>
      <c r="B597" s="18" t="s">
        <v>89</v>
      </c>
    </row>
    <row r="598" spans="1:2" x14ac:dyDescent="0.25">
      <c r="A598" s="18" t="s">
        <v>90</v>
      </c>
      <c r="B598" s="18" t="s">
        <v>90</v>
      </c>
    </row>
    <row r="599" spans="1:2" x14ac:dyDescent="0.25">
      <c r="A599" s="18" t="s">
        <v>91</v>
      </c>
      <c r="B599" s="18" t="s">
        <v>91</v>
      </c>
    </row>
    <row r="600" spans="1:2" x14ac:dyDescent="0.25">
      <c r="A600" s="18" t="s">
        <v>92</v>
      </c>
      <c r="B600" s="18" t="s">
        <v>92</v>
      </c>
    </row>
    <row r="601" spans="1:2" x14ac:dyDescent="0.25">
      <c r="A601" s="18" t="s">
        <v>93</v>
      </c>
      <c r="B601" s="18" t="s">
        <v>93</v>
      </c>
    </row>
    <row r="602" spans="1:2" x14ac:dyDescent="0.25">
      <c r="A602" s="18" t="s">
        <v>94</v>
      </c>
      <c r="B602" s="18" t="s">
        <v>94</v>
      </c>
    </row>
    <row r="603" spans="1:2" x14ac:dyDescent="0.25">
      <c r="A603" s="18" t="s">
        <v>95</v>
      </c>
      <c r="B603" s="18" t="s">
        <v>95</v>
      </c>
    </row>
    <row r="604" spans="1:2" x14ac:dyDescent="0.25">
      <c r="A604" s="18" t="s">
        <v>96</v>
      </c>
      <c r="B604" s="18" t="s">
        <v>96</v>
      </c>
    </row>
    <row r="605" spans="1:2" x14ac:dyDescent="0.25">
      <c r="A605" s="29"/>
      <c r="B605" s="29"/>
    </row>
    <row r="606" spans="1:2" x14ac:dyDescent="0.25">
      <c r="A606" s="29"/>
      <c r="B606" s="29"/>
    </row>
  </sheetData>
  <sheetProtection algorithmName="SHA-512" hashValue="NBOLlUA96XO1Cu2JemTFpOxl5gXD3n7AximHVSc3nQa2Vns5ZQkwKN5e021SQKkK+5FBABlwuATuV+iaftCAlA==" saltValue="JpmguouSXAKBSIckPN4P/g==" spinCount="100000" sheet="1" objects="1" scenarios="1" selectLockedCells="1"/>
  <mergeCells count="28">
    <mergeCell ref="D13:G13"/>
    <mergeCell ref="D14:G14"/>
    <mergeCell ref="D15:G15"/>
    <mergeCell ref="C12:H12"/>
    <mergeCell ref="C5:H5"/>
    <mergeCell ref="C6:H6"/>
    <mergeCell ref="C7:H7"/>
    <mergeCell ref="C9:H9"/>
    <mergeCell ref="C10:H10"/>
    <mergeCell ref="C11:H11"/>
    <mergeCell ref="C8:H8"/>
    <mergeCell ref="C16:H16"/>
    <mergeCell ref="C17:H17"/>
    <mergeCell ref="C18:H18"/>
    <mergeCell ref="C26:C29"/>
    <mergeCell ref="D26:D29"/>
    <mergeCell ref="E26:E29"/>
    <mergeCell ref="F26:F29"/>
    <mergeCell ref="G26:G29"/>
    <mergeCell ref="H26:H29"/>
    <mergeCell ref="C19:H19"/>
    <mergeCell ref="C20:H20"/>
    <mergeCell ref="I26:I29"/>
    <mergeCell ref="K26:K29"/>
    <mergeCell ref="L26:L29"/>
    <mergeCell ref="M26:M29"/>
    <mergeCell ref="B28:B29"/>
    <mergeCell ref="J26:J29"/>
  </mergeCells>
  <conditionalFormatting sqref="C8">
    <cfRule type="containsBlanks" dxfId="470" priority="471">
      <formula>LEN(TRIM(C8))=0</formula>
    </cfRule>
  </conditionalFormatting>
  <conditionalFormatting sqref="E30:E59 E529">
    <cfRule type="expression" dxfId="469" priority="470">
      <formula>AND($C$8="",$D30&lt;&gt;"")</formula>
    </cfRule>
  </conditionalFormatting>
  <conditionalFormatting sqref="E109">
    <cfRule type="expression" dxfId="468" priority="469">
      <formula>AND($C$8="",$D109&lt;&gt;"")</formula>
    </cfRule>
  </conditionalFormatting>
  <conditionalFormatting sqref="E108">
    <cfRule type="expression" dxfId="467" priority="468">
      <formula>AND($C$8="",$D108&lt;&gt;"")</formula>
    </cfRule>
  </conditionalFormatting>
  <conditionalFormatting sqref="E107">
    <cfRule type="expression" dxfId="466" priority="467">
      <formula>AND($C$8="",$D107&lt;&gt;"")</formula>
    </cfRule>
  </conditionalFormatting>
  <conditionalFormatting sqref="E106">
    <cfRule type="expression" dxfId="465" priority="466">
      <formula>AND($C$8="",$D106&lt;&gt;"")</formula>
    </cfRule>
  </conditionalFormatting>
  <conditionalFormatting sqref="E105">
    <cfRule type="expression" dxfId="464" priority="465">
      <formula>AND($C$8="",$D105&lt;&gt;"")</formula>
    </cfRule>
  </conditionalFormatting>
  <conditionalFormatting sqref="E104">
    <cfRule type="expression" dxfId="463" priority="464">
      <formula>AND($C$8="",$D104&lt;&gt;"")</formula>
    </cfRule>
  </conditionalFormatting>
  <conditionalFormatting sqref="E103">
    <cfRule type="expression" dxfId="462" priority="463">
      <formula>AND($C$8="",$D103&lt;&gt;"")</formula>
    </cfRule>
  </conditionalFormatting>
  <conditionalFormatting sqref="E102">
    <cfRule type="expression" dxfId="461" priority="462">
      <formula>AND($C$8="",$D102&lt;&gt;"")</formula>
    </cfRule>
  </conditionalFormatting>
  <conditionalFormatting sqref="E101">
    <cfRule type="expression" dxfId="460" priority="461">
      <formula>AND($C$8="",$D101&lt;&gt;"")</formula>
    </cfRule>
  </conditionalFormatting>
  <conditionalFormatting sqref="E100">
    <cfRule type="expression" dxfId="459" priority="460">
      <formula>AND($C$8="",$D100&lt;&gt;"")</formula>
    </cfRule>
  </conditionalFormatting>
  <conditionalFormatting sqref="E99">
    <cfRule type="expression" dxfId="458" priority="459">
      <formula>AND($C$8="",$D99&lt;&gt;"")</formula>
    </cfRule>
  </conditionalFormatting>
  <conditionalFormatting sqref="E98">
    <cfRule type="expression" dxfId="457" priority="458">
      <formula>AND($C$8="",$D98&lt;&gt;"")</formula>
    </cfRule>
  </conditionalFormatting>
  <conditionalFormatting sqref="E97">
    <cfRule type="expression" dxfId="456" priority="457">
      <formula>AND($C$8="",$D97&lt;&gt;"")</formula>
    </cfRule>
  </conditionalFormatting>
  <conditionalFormatting sqref="E96">
    <cfRule type="expression" dxfId="455" priority="456">
      <formula>AND($C$8="",$D96&lt;&gt;"")</formula>
    </cfRule>
  </conditionalFormatting>
  <conditionalFormatting sqref="E95">
    <cfRule type="expression" dxfId="454" priority="455">
      <formula>AND($C$8="",$D95&lt;&gt;"")</formula>
    </cfRule>
  </conditionalFormatting>
  <conditionalFormatting sqref="E94">
    <cfRule type="expression" dxfId="453" priority="454">
      <formula>AND($C$8="",$D94&lt;&gt;"")</formula>
    </cfRule>
  </conditionalFormatting>
  <conditionalFormatting sqref="E93">
    <cfRule type="expression" dxfId="452" priority="453">
      <formula>AND($C$8="",$D93&lt;&gt;"")</formula>
    </cfRule>
  </conditionalFormatting>
  <conditionalFormatting sqref="E92">
    <cfRule type="expression" dxfId="451" priority="452">
      <formula>AND($C$8="",$D92&lt;&gt;"")</formula>
    </cfRule>
  </conditionalFormatting>
  <conditionalFormatting sqref="E91">
    <cfRule type="expression" dxfId="450" priority="451">
      <formula>AND($C$8="",$D91&lt;&gt;"")</formula>
    </cfRule>
  </conditionalFormatting>
  <conditionalFormatting sqref="E90">
    <cfRule type="expression" dxfId="449" priority="450">
      <formula>AND($C$8="",$D90&lt;&gt;"")</formula>
    </cfRule>
  </conditionalFormatting>
  <conditionalFormatting sqref="E89">
    <cfRule type="expression" dxfId="448" priority="449">
      <formula>AND($C$8="",$D89&lt;&gt;"")</formula>
    </cfRule>
  </conditionalFormatting>
  <conditionalFormatting sqref="E88">
    <cfRule type="expression" dxfId="447" priority="448">
      <formula>AND($C$8="",$D88&lt;&gt;"")</formula>
    </cfRule>
  </conditionalFormatting>
  <conditionalFormatting sqref="E87">
    <cfRule type="expression" dxfId="446" priority="447">
      <formula>AND($C$8="",$D87&lt;&gt;"")</formula>
    </cfRule>
  </conditionalFormatting>
  <conditionalFormatting sqref="E86">
    <cfRule type="expression" dxfId="445" priority="446">
      <formula>AND($C$8="",$D86&lt;&gt;"")</formula>
    </cfRule>
  </conditionalFormatting>
  <conditionalFormatting sqref="E85">
    <cfRule type="expression" dxfId="444" priority="445">
      <formula>AND($C$8="",$D85&lt;&gt;"")</formula>
    </cfRule>
  </conditionalFormatting>
  <conditionalFormatting sqref="E84">
    <cfRule type="expression" dxfId="443" priority="444">
      <formula>AND($C$8="",$D84&lt;&gt;"")</formula>
    </cfRule>
  </conditionalFormatting>
  <conditionalFormatting sqref="E83">
    <cfRule type="expression" dxfId="442" priority="443">
      <formula>AND($C$8="",$D83&lt;&gt;"")</formula>
    </cfRule>
  </conditionalFormatting>
  <conditionalFormatting sqref="E82">
    <cfRule type="expression" dxfId="441" priority="442">
      <formula>AND($C$8="",$D82&lt;&gt;"")</formula>
    </cfRule>
  </conditionalFormatting>
  <conditionalFormatting sqref="E81">
    <cfRule type="expression" dxfId="440" priority="441">
      <formula>AND($C$8="",$D81&lt;&gt;"")</formula>
    </cfRule>
  </conditionalFormatting>
  <conditionalFormatting sqref="E80">
    <cfRule type="expression" dxfId="439" priority="440">
      <formula>AND($C$8="",$D80&lt;&gt;"")</formula>
    </cfRule>
  </conditionalFormatting>
  <conditionalFormatting sqref="E79">
    <cfRule type="expression" dxfId="438" priority="439">
      <formula>AND($C$8="",$D79&lt;&gt;"")</formula>
    </cfRule>
  </conditionalFormatting>
  <conditionalFormatting sqref="E78">
    <cfRule type="expression" dxfId="437" priority="438">
      <formula>AND($C$8="",$D78&lt;&gt;"")</formula>
    </cfRule>
  </conditionalFormatting>
  <conditionalFormatting sqref="E77">
    <cfRule type="expression" dxfId="436" priority="437">
      <formula>AND($C$8="",$D77&lt;&gt;"")</formula>
    </cfRule>
  </conditionalFormatting>
  <conditionalFormatting sqref="E76">
    <cfRule type="expression" dxfId="435" priority="436">
      <formula>AND($C$8="",$D76&lt;&gt;"")</formula>
    </cfRule>
  </conditionalFormatting>
  <conditionalFormatting sqref="E75">
    <cfRule type="expression" dxfId="434" priority="435">
      <formula>AND($C$8="",$D75&lt;&gt;"")</formula>
    </cfRule>
  </conditionalFormatting>
  <conditionalFormatting sqref="E74">
    <cfRule type="expression" dxfId="433" priority="434">
      <formula>AND($C$8="",$D74&lt;&gt;"")</formula>
    </cfRule>
  </conditionalFormatting>
  <conditionalFormatting sqref="E73">
    <cfRule type="expression" dxfId="432" priority="433">
      <formula>AND($C$8="",$D73&lt;&gt;"")</formula>
    </cfRule>
  </conditionalFormatting>
  <conditionalFormatting sqref="E72">
    <cfRule type="expression" dxfId="431" priority="432">
      <formula>AND($C$8="",$D72&lt;&gt;"")</formula>
    </cfRule>
  </conditionalFormatting>
  <conditionalFormatting sqref="E71">
    <cfRule type="expression" dxfId="430" priority="431">
      <formula>AND($C$8="",$D71&lt;&gt;"")</formula>
    </cfRule>
  </conditionalFormatting>
  <conditionalFormatting sqref="E70">
    <cfRule type="expression" dxfId="429" priority="430">
      <formula>AND($C$8="",$D70&lt;&gt;"")</formula>
    </cfRule>
  </conditionalFormatting>
  <conditionalFormatting sqref="E69">
    <cfRule type="expression" dxfId="428" priority="429">
      <formula>AND($C$8="",$D69&lt;&gt;"")</formula>
    </cfRule>
  </conditionalFormatting>
  <conditionalFormatting sqref="E68">
    <cfRule type="expression" dxfId="427" priority="428">
      <formula>AND($C$8="",$D68&lt;&gt;"")</formula>
    </cfRule>
  </conditionalFormatting>
  <conditionalFormatting sqref="E67">
    <cfRule type="expression" dxfId="426" priority="427">
      <formula>AND($C$8="",$D67&lt;&gt;"")</formula>
    </cfRule>
  </conditionalFormatting>
  <conditionalFormatting sqref="E66">
    <cfRule type="expression" dxfId="425" priority="426">
      <formula>AND($C$8="",$D66&lt;&gt;"")</formula>
    </cfRule>
  </conditionalFormatting>
  <conditionalFormatting sqref="E65">
    <cfRule type="expression" dxfId="424" priority="425">
      <formula>AND($C$8="",$D65&lt;&gt;"")</formula>
    </cfRule>
  </conditionalFormatting>
  <conditionalFormatting sqref="E64">
    <cfRule type="expression" dxfId="423" priority="424">
      <formula>AND($C$8="",$D64&lt;&gt;"")</formula>
    </cfRule>
  </conditionalFormatting>
  <conditionalFormatting sqref="E63">
    <cfRule type="expression" dxfId="422" priority="423">
      <formula>AND($C$8="",$D63&lt;&gt;"")</formula>
    </cfRule>
  </conditionalFormatting>
  <conditionalFormatting sqref="E62">
    <cfRule type="expression" dxfId="421" priority="422">
      <formula>AND($C$8="",$D62&lt;&gt;"")</formula>
    </cfRule>
  </conditionalFormatting>
  <conditionalFormatting sqref="E61">
    <cfRule type="expression" dxfId="420" priority="421">
      <formula>AND($C$8="",$D61&lt;&gt;"")</formula>
    </cfRule>
  </conditionalFormatting>
  <conditionalFormatting sqref="E60">
    <cfRule type="expression" dxfId="419" priority="420">
      <formula>AND($C$8="",$D60&lt;&gt;"")</formula>
    </cfRule>
  </conditionalFormatting>
  <conditionalFormatting sqref="E159">
    <cfRule type="expression" dxfId="418" priority="419">
      <formula>AND($C$8="",$D159&lt;&gt;"")</formula>
    </cfRule>
  </conditionalFormatting>
  <conditionalFormatting sqref="E158">
    <cfRule type="expression" dxfId="417" priority="418">
      <formula>AND($C$8="",$D158&lt;&gt;"")</formula>
    </cfRule>
  </conditionalFormatting>
  <conditionalFormatting sqref="E157">
    <cfRule type="expression" dxfId="416" priority="417">
      <formula>AND($C$8="",$D157&lt;&gt;"")</formula>
    </cfRule>
  </conditionalFormatting>
  <conditionalFormatting sqref="E156">
    <cfRule type="expression" dxfId="415" priority="416">
      <formula>AND($C$8="",$D156&lt;&gt;"")</formula>
    </cfRule>
  </conditionalFormatting>
  <conditionalFormatting sqref="E155">
    <cfRule type="expression" dxfId="414" priority="415">
      <formula>AND($C$8="",$D155&lt;&gt;"")</formula>
    </cfRule>
  </conditionalFormatting>
  <conditionalFormatting sqref="E154">
    <cfRule type="expression" dxfId="413" priority="414">
      <formula>AND($C$8="",$D154&lt;&gt;"")</formula>
    </cfRule>
  </conditionalFormatting>
  <conditionalFormatting sqref="E153">
    <cfRule type="expression" dxfId="412" priority="413">
      <formula>AND($C$8="",$D153&lt;&gt;"")</formula>
    </cfRule>
  </conditionalFormatting>
  <conditionalFormatting sqref="E152">
    <cfRule type="expression" dxfId="411" priority="412">
      <formula>AND($C$8="",$D152&lt;&gt;"")</formula>
    </cfRule>
  </conditionalFormatting>
  <conditionalFormatting sqref="E151">
    <cfRule type="expression" dxfId="410" priority="411">
      <formula>AND($C$8="",$D151&lt;&gt;"")</formula>
    </cfRule>
  </conditionalFormatting>
  <conditionalFormatting sqref="E150">
    <cfRule type="expression" dxfId="409" priority="410">
      <formula>AND($C$8="",$D150&lt;&gt;"")</formula>
    </cfRule>
  </conditionalFormatting>
  <conditionalFormatting sqref="E149">
    <cfRule type="expression" dxfId="408" priority="409">
      <formula>AND($C$8="",$D149&lt;&gt;"")</formula>
    </cfRule>
  </conditionalFormatting>
  <conditionalFormatting sqref="E148">
    <cfRule type="expression" dxfId="407" priority="408">
      <formula>AND($C$8="",$D148&lt;&gt;"")</formula>
    </cfRule>
  </conditionalFormatting>
  <conditionalFormatting sqref="E147">
    <cfRule type="expression" dxfId="406" priority="407">
      <formula>AND($C$8="",$D147&lt;&gt;"")</formula>
    </cfRule>
  </conditionalFormatting>
  <conditionalFormatting sqref="E146">
    <cfRule type="expression" dxfId="405" priority="406">
      <formula>AND($C$8="",$D146&lt;&gt;"")</formula>
    </cfRule>
  </conditionalFormatting>
  <conditionalFormatting sqref="E145">
    <cfRule type="expression" dxfId="404" priority="405">
      <formula>AND($C$8="",$D145&lt;&gt;"")</formula>
    </cfRule>
  </conditionalFormatting>
  <conditionalFormatting sqref="E144">
    <cfRule type="expression" dxfId="403" priority="404">
      <formula>AND($C$8="",$D144&lt;&gt;"")</formula>
    </cfRule>
  </conditionalFormatting>
  <conditionalFormatting sqref="E143">
    <cfRule type="expression" dxfId="402" priority="403">
      <formula>AND($C$8="",$D143&lt;&gt;"")</formula>
    </cfRule>
  </conditionalFormatting>
  <conditionalFormatting sqref="E142">
    <cfRule type="expression" dxfId="401" priority="402">
      <formula>AND($C$8="",$D142&lt;&gt;"")</formula>
    </cfRule>
  </conditionalFormatting>
  <conditionalFormatting sqref="E141">
    <cfRule type="expression" dxfId="400" priority="401">
      <formula>AND($C$8="",$D141&lt;&gt;"")</formula>
    </cfRule>
  </conditionalFormatting>
  <conditionalFormatting sqref="E140">
    <cfRule type="expression" dxfId="399" priority="400">
      <formula>AND($C$8="",$D140&lt;&gt;"")</formula>
    </cfRule>
  </conditionalFormatting>
  <conditionalFormatting sqref="E139">
    <cfRule type="expression" dxfId="398" priority="399">
      <formula>AND($C$8="",$D139&lt;&gt;"")</formula>
    </cfRule>
  </conditionalFormatting>
  <conditionalFormatting sqref="E138">
    <cfRule type="expression" dxfId="397" priority="398">
      <formula>AND($C$8="",$D138&lt;&gt;"")</formula>
    </cfRule>
  </conditionalFormatting>
  <conditionalFormatting sqref="E137">
    <cfRule type="expression" dxfId="396" priority="397">
      <formula>AND($C$8="",$D137&lt;&gt;"")</formula>
    </cfRule>
  </conditionalFormatting>
  <conditionalFormatting sqref="E136">
    <cfRule type="expression" dxfId="395" priority="396">
      <formula>AND($C$8="",$D136&lt;&gt;"")</formula>
    </cfRule>
  </conditionalFormatting>
  <conditionalFormatting sqref="E135">
    <cfRule type="expression" dxfId="394" priority="395">
      <formula>AND($C$8="",$D135&lt;&gt;"")</formula>
    </cfRule>
  </conditionalFormatting>
  <conditionalFormatting sqref="E134">
    <cfRule type="expression" dxfId="393" priority="394">
      <formula>AND($C$8="",$D134&lt;&gt;"")</formula>
    </cfRule>
  </conditionalFormatting>
  <conditionalFormatting sqref="E133">
    <cfRule type="expression" dxfId="392" priority="393">
      <formula>AND($C$8="",$D133&lt;&gt;"")</formula>
    </cfRule>
  </conditionalFormatting>
  <conditionalFormatting sqref="E132">
    <cfRule type="expression" dxfId="391" priority="392">
      <formula>AND($C$8="",$D132&lt;&gt;"")</formula>
    </cfRule>
  </conditionalFormatting>
  <conditionalFormatting sqref="E131">
    <cfRule type="expression" dxfId="390" priority="391">
      <formula>AND($C$8="",$D131&lt;&gt;"")</formula>
    </cfRule>
  </conditionalFormatting>
  <conditionalFormatting sqref="E130">
    <cfRule type="expression" dxfId="389" priority="390">
      <formula>AND($C$8="",$D130&lt;&gt;"")</formula>
    </cfRule>
  </conditionalFormatting>
  <conditionalFormatting sqref="E129">
    <cfRule type="expression" dxfId="388" priority="389">
      <formula>AND($C$8="",$D129&lt;&gt;"")</formula>
    </cfRule>
  </conditionalFormatting>
  <conditionalFormatting sqref="E128">
    <cfRule type="expression" dxfId="387" priority="388">
      <formula>AND($C$8="",$D128&lt;&gt;"")</formula>
    </cfRule>
  </conditionalFormatting>
  <conditionalFormatting sqref="E127">
    <cfRule type="expression" dxfId="386" priority="387">
      <formula>AND($C$8="",$D127&lt;&gt;"")</formula>
    </cfRule>
  </conditionalFormatting>
  <conditionalFormatting sqref="E126">
    <cfRule type="expression" dxfId="385" priority="386">
      <formula>AND($C$8="",$D126&lt;&gt;"")</formula>
    </cfRule>
  </conditionalFormatting>
  <conditionalFormatting sqref="E125">
    <cfRule type="expression" dxfId="384" priority="385">
      <formula>AND($C$8="",$D125&lt;&gt;"")</formula>
    </cfRule>
  </conditionalFormatting>
  <conditionalFormatting sqref="E124">
    <cfRule type="expression" dxfId="383" priority="384">
      <formula>AND($C$8="",$D124&lt;&gt;"")</formula>
    </cfRule>
  </conditionalFormatting>
  <conditionalFormatting sqref="E123">
    <cfRule type="expression" dxfId="382" priority="383">
      <formula>AND($C$8="",$D123&lt;&gt;"")</formula>
    </cfRule>
  </conditionalFormatting>
  <conditionalFormatting sqref="E122">
    <cfRule type="expression" dxfId="381" priority="382">
      <formula>AND($C$8="",$D122&lt;&gt;"")</formula>
    </cfRule>
  </conditionalFormatting>
  <conditionalFormatting sqref="E121">
    <cfRule type="expression" dxfId="380" priority="381">
      <formula>AND($C$8="",$D121&lt;&gt;"")</formula>
    </cfRule>
  </conditionalFormatting>
  <conditionalFormatting sqref="E120">
    <cfRule type="expression" dxfId="379" priority="380">
      <formula>AND($C$8="",$D120&lt;&gt;"")</formula>
    </cfRule>
  </conditionalFormatting>
  <conditionalFormatting sqref="E119">
    <cfRule type="expression" dxfId="378" priority="379">
      <formula>AND($C$8="",$D119&lt;&gt;"")</formula>
    </cfRule>
  </conditionalFormatting>
  <conditionalFormatting sqref="E118">
    <cfRule type="expression" dxfId="377" priority="378">
      <formula>AND($C$8="",$D118&lt;&gt;"")</formula>
    </cfRule>
  </conditionalFormatting>
  <conditionalFormatting sqref="E117">
    <cfRule type="expression" dxfId="376" priority="377">
      <formula>AND($C$8="",$D117&lt;&gt;"")</formula>
    </cfRule>
  </conditionalFormatting>
  <conditionalFormatting sqref="E116">
    <cfRule type="expression" dxfId="375" priority="376">
      <formula>AND($C$8="",$D116&lt;&gt;"")</formula>
    </cfRule>
  </conditionalFormatting>
  <conditionalFormatting sqref="E115">
    <cfRule type="expression" dxfId="374" priority="375">
      <formula>AND($C$8="",$D115&lt;&gt;"")</formula>
    </cfRule>
  </conditionalFormatting>
  <conditionalFormatting sqref="E114">
    <cfRule type="expression" dxfId="373" priority="374">
      <formula>AND($C$8="",$D114&lt;&gt;"")</formula>
    </cfRule>
  </conditionalFormatting>
  <conditionalFormatting sqref="E113">
    <cfRule type="expression" dxfId="372" priority="373">
      <formula>AND($C$8="",$D113&lt;&gt;"")</formula>
    </cfRule>
  </conditionalFormatting>
  <conditionalFormatting sqref="E112">
    <cfRule type="expression" dxfId="371" priority="372">
      <formula>AND($C$8="",$D112&lt;&gt;"")</formula>
    </cfRule>
  </conditionalFormatting>
  <conditionalFormatting sqref="E111">
    <cfRule type="expression" dxfId="370" priority="371">
      <formula>AND($C$8="",$D111&lt;&gt;"")</formula>
    </cfRule>
  </conditionalFormatting>
  <conditionalFormatting sqref="E110">
    <cfRule type="expression" dxfId="369" priority="370">
      <formula>AND($C$8="",$D110&lt;&gt;"")</formula>
    </cfRule>
  </conditionalFormatting>
  <conditionalFormatting sqref="E259">
    <cfRule type="expression" dxfId="368" priority="369">
      <formula>AND($C$8="",$D259&lt;&gt;"")</formula>
    </cfRule>
  </conditionalFormatting>
  <conditionalFormatting sqref="E258">
    <cfRule type="expression" dxfId="367" priority="368">
      <formula>AND($C$8="",$D258&lt;&gt;"")</formula>
    </cfRule>
  </conditionalFormatting>
  <conditionalFormatting sqref="E257">
    <cfRule type="expression" dxfId="366" priority="367">
      <formula>AND($C$8="",$D257&lt;&gt;"")</formula>
    </cfRule>
  </conditionalFormatting>
  <conditionalFormatting sqref="E256">
    <cfRule type="expression" dxfId="365" priority="366">
      <formula>AND($C$8="",$D256&lt;&gt;"")</formula>
    </cfRule>
  </conditionalFormatting>
  <conditionalFormatting sqref="E255">
    <cfRule type="expression" dxfId="364" priority="365">
      <formula>AND($C$8="",$D255&lt;&gt;"")</formula>
    </cfRule>
  </conditionalFormatting>
  <conditionalFormatting sqref="E254">
    <cfRule type="expression" dxfId="363" priority="364">
      <formula>AND($C$8="",$D254&lt;&gt;"")</formula>
    </cfRule>
  </conditionalFormatting>
  <conditionalFormatting sqref="E253">
    <cfRule type="expression" dxfId="362" priority="363">
      <formula>AND($C$8="",$D253&lt;&gt;"")</formula>
    </cfRule>
  </conditionalFormatting>
  <conditionalFormatting sqref="E252">
    <cfRule type="expression" dxfId="361" priority="362">
      <formula>AND($C$8="",$D252&lt;&gt;"")</formula>
    </cfRule>
  </conditionalFormatting>
  <conditionalFormatting sqref="E251">
    <cfRule type="expression" dxfId="360" priority="361">
      <formula>AND($C$8="",$D251&lt;&gt;"")</formula>
    </cfRule>
  </conditionalFormatting>
  <conditionalFormatting sqref="E250">
    <cfRule type="expression" dxfId="359" priority="360">
      <formula>AND($C$8="",$D250&lt;&gt;"")</formula>
    </cfRule>
  </conditionalFormatting>
  <conditionalFormatting sqref="E249">
    <cfRule type="expression" dxfId="358" priority="359">
      <formula>AND($C$8="",$D249&lt;&gt;"")</formula>
    </cfRule>
  </conditionalFormatting>
  <conditionalFormatting sqref="E248">
    <cfRule type="expression" dxfId="357" priority="358">
      <formula>AND($C$8="",$D248&lt;&gt;"")</formula>
    </cfRule>
  </conditionalFormatting>
  <conditionalFormatting sqref="E247">
    <cfRule type="expression" dxfId="356" priority="357">
      <formula>AND($C$8="",$D247&lt;&gt;"")</formula>
    </cfRule>
  </conditionalFormatting>
  <conditionalFormatting sqref="E246">
    <cfRule type="expression" dxfId="355" priority="356">
      <formula>AND($C$8="",$D246&lt;&gt;"")</formula>
    </cfRule>
  </conditionalFormatting>
  <conditionalFormatting sqref="E245">
    <cfRule type="expression" dxfId="354" priority="355">
      <formula>AND($C$8="",$D245&lt;&gt;"")</formula>
    </cfRule>
  </conditionalFormatting>
  <conditionalFormatting sqref="E244">
    <cfRule type="expression" dxfId="353" priority="354">
      <formula>AND($C$8="",$D244&lt;&gt;"")</formula>
    </cfRule>
  </conditionalFormatting>
  <conditionalFormatting sqref="E243">
    <cfRule type="expression" dxfId="352" priority="353">
      <formula>AND($C$8="",$D243&lt;&gt;"")</formula>
    </cfRule>
  </conditionalFormatting>
  <conditionalFormatting sqref="E242">
    <cfRule type="expression" dxfId="351" priority="352">
      <formula>AND($C$8="",$D242&lt;&gt;"")</formula>
    </cfRule>
  </conditionalFormatting>
  <conditionalFormatting sqref="E241">
    <cfRule type="expression" dxfId="350" priority="351">
      <formula>AND($C$8="",$D241&lt;&gt;"")</formula>
    </cfRule>
  </conditionalFormatting>
  <conditionalFormatting sqref="E240">
    <cfRule type="expression" dxfId="349" priority="350">
      <formula>AND($C$8="",$D240&lt;&gt;"")</formula>
    </cfRule>
  </conditionalFormatting>
  <conditionalFormatting sqref="E239">
    <cfRule type="expression" dxfId="348" priority="349">
      <formula>AND($C$8="",$D239&lt;&gt;"")</formula>
    </cfRule>
  </conditionalFormatting>
  <conditionalFormatting sqref="E238">
    <cfRule type="expression" dxfId="347" priority="348">
      <formula>AND($C$8="",$D238&lt;&gt;"")</formula>
    </cfRule>
  </conditionalFormatting>
  <conditionalFormatting sqref="E237">
    <cfRule type="expression" dxfId="346" priority="347">
      <formula>AND($C$8="",$D237&lt;&gt;"")</formula>
    </cfRule>
  </conditionalFormatting>
  <conditionalFormatting sqref="E236">
    <cfRule type="expression" dxfId="345" priority="346">
      <formula>AND($C$8="",$D236&lt;&gt;"")</formula>
    </cfRule>
  </conditionalFormatting>
  <conditionalFormatting sqref="E235">
    <cfRule type="expression" dxfId="344" priority="345">
      <formula>AND($C$8="",$D235&lt;&gt;"")</formula>
    </cfRule>
  </conditionalFormatting>
  <conditionalFormatting sqref="E234">
    <cfRule type="expression" dxfId="343" priority="344">
      <formula>AND($C$8="",$D234&lt;&gt;"")</formula>
    </cfRule>
  </conditionalFormatting>
  <conditionalFormatting sqref="E233">
    <cfRule type="expression" dxfId="342" priority="343">
      <formula>AND($C$8="",$D233&lt;&gt;"")</formula>
    </cfRule>
  </conditionalFormatting>
  <conditionalFormatting sqref="E232">
    <cfRule type="expression" dxfId="341" priority="342">
      <formula>AND($C$8="",$D232&lt;&gt;"")</formula>
    </cfRule>
  </conditionalFormatting>
  <conditionalFormatting sqref="E231">
    <cfRule type="expression" dxfId="340" priority="341">
      <formula>AND($C$8="",$D231&lt;&gt;"")</formula>
    </cfRule>
  </conditionalFormatting>
  <conditionalFormatting sqref="E230">
    <cfRule type="expression" dxfId="339" priority="340">
      <formula>AND($C$8="",$D230&lt;&gt;"")</formula>
    </cfRule>
  </conditionalFormatting>
  <conditionalFormatting sqref="E229">
    <cfRule type="expression" dxfId="338" priority="339">
      <formula>AND($C$8="",$D229&lt;&gt;"")</formula>
    </cfRule>
  </conditionalFormatting>
  <conditionalFormatting sqref="E228">
    <cfRule type="expression" dxfId="337" priority="338">
      <formula>AND($C$8="",$D228&lt;&gt;"")</formula>
    </cfRule>
  </conditionalFormatting>
  <conditionalFormatting sqref="E227">
    <cfRule type="expression" dxfId="336" priority="337">
      <formula>AND($C$8="",$D227&lt;&gt;"")</formula>
    </cfRule>
  </conditionalFormatting>
  <conditionalFormatting sqref="E226">
    <cfRule type="expression" dxfId="335" priority="336">
      <formula>AND($C$8="",$D226&lt;&gt;"")</formula>
    </cfRule>
  </conditionalFormatting>
  <conditionalFormatting sqref="E225">
    <cfRule type="expression" dxfId="334" priority="335">
      <formula>AND($C$8="",$D225&lt;&gt;"")</formula>
    </cfRule>
  </conditionalFormatting>
  <conditionalFormatting sqref="E224">
    <cfRule type="expression" dxfId="333" priority="334">
      <formula>AND($C$8="",$D224&lt;&gt;"")</formula>
    </cfRule>
  </conditionalFormatting>
  <conditionalFormatting sqref="E223">
    <cfRule type="expression" dxfId="332" priority="333">
      <formula>AND($C$8="",$D223&lt;&gt;"")</formula>
    </cfRule>
  </conditionalFormatting>
  <conditionalFormatting sqref="E222">
    <cfRule type="expression" dxfId="331" priority="332">
      <formula>AND($C$8="",$D222&lt;&gt;"")</formula>
    </cfRule>
  </conditionalFormatting>
  <conditionalFormatting sqref="E221">
    <cfRule type="expression" dxfId="330" priority="331">
      <formula>AND($C$8="",$D221&lt;&gt;"")</formula>
    </cfRule>
  </conditionalFormatting>
  <conditionalFormatting sqref="E220">
    <cfRule type="expression" dxfId="329" priority="330">
      <formula>AND($C$8="",$D220&lt;&gt;"")</formula>
    </cfRule>
  </conditionalFormatting>
  <conditionalFormatting sqref="E219">
    <cfRule type="expression" dxfId="328" priority="329">
      <formula>AND($C$8="",$D219&lt;&gt;"")</formula>
    </cfRule>
  </conditionalFormatting>
  <conditionalFormatting sqref="E218">
    <cfRule type="expression" dxfId="327" priority="328">
      <formula>AND($C$8="",$D218&lt;&gt;"")</formula>
    </cfRule>
  </conditionalFormatting>
  <conditionalFormatting sqref="E217">
    <cfRule type="expression" dxfId="326" priority="327">
      <formula>AND($C$8="",$D217&lt;&gt;"")</formula>
    </cfRule>
  </conditionalFormatting>
  <conditionalFormatting sqref="E216">
    <cfRule type="expression" dxfId="325" priority="326">
      <formula>AND($C$8="",$D216&lt;&gt;"")</formula>
    </cfRule>
  </conditionalFormatting>
  <conditionalFormatting sqref="E215">
    <cfRule type="expression" dxfId="324" priority="325">
      <formula>AND($C$8="",$D215&lt;&gt;"")</formula>
    </cfRule>
  </conditionalFormatting>
  <conditionalFormatting sqref="E214">
    <cfRule type="expression" dxfId="323" priority="324">
      <formula>AND($C$8="",$D214&lt;&gt;"")</formula>
    </cfRule>
  </conditionalFormatting>
  <conditionalFormatting sqref="E213">
    <cfRule type="expression" dxfId="322" priority="323">
      <formula>AND($C$8="",$D213&lt;&gt;"")</formula>
    </cfRule>
  </conditionalFormatting>
  <conditionalFormatting sqref="E212">
    <cfRule type="expression" dxfId="321" priority="322">
      <formula>AND($C$8="",$D212&lt;&gt;"")</formula>
    </cfRule>
  </conditionalFormatting>
  <conditionalFormatting sqref="E211">
    <cfRule type="expression" dxfId="320" priority="321">
      <formula>AND($C$8="",$D211&lt;&gt;"")</formula>
    </cfRule>
  </conditionalFormatting>
  <conditionalFormatting sqref="E210">
    <cfRule type="expression" dxfId="319" priority="320">
      <formula>AND($C$8="",$D210&lt;&gt;"")</formula>
    </cfRule>
  </conditionalFormatting>
  <conditionalFormatting sqref="E209">
    <cfRule type="expression" dxfId="318" priority="319">
      <formula>AND($C$8="",$D209&lt;&gt;"")</formula>
    </cfRule>
  </conditionalFormatting>
  <conditionalFormatting sqref="E208">
    <cfRule type="expression" dxfId="317" priority="318">
      <formula>AND($C$8="",$D208&lt;&gt;"")</formula>
    </cfRule>
  </conditionalFormatting>
  <conditionalFormatting sqref="E207">
    <cfRule type="expression" dxfId="316" priority="317">
      <formula>AND($C$8="",$D207&lt;&gt;"")</formula>
    </cfRule>
  </conditionalFormatting>
  <conditionalFormatting sqref="E206">
    <cfRule type="expression" dxfId="315" priority="316">
      <formula>AND($C$8="",$D206&lt;&gt;"")</formula>
    </cfRule>
  </conditionalFormatting>
  <conditionalFormatting sqref="E205">
    <cfRule type="expression" dxfId="314" priority="315">
      <formula>AND($C$8="",$D205&lt;&gt;"")</formula>
    </cfRule>
  </conditionalFormatting>
  <conditionalFormatting sqref="E204">
    <cfRule type="expression" dxfId="313" priority="314">
      <formula>AND($C$8="",$D204&lt;&gt;"")</formula>
    </cfRule>
  </conditionalFormatting>
  <conditionalFormatting sqref="E203">
    <cfRule type="expression" dxfId="312" priority="313">
      <formula>AND($C$8="",$D203&lt;&gt;"")</formula>
    </cfRule>
  </conditionalFormatting>
  <conditionalFormatting sqref="E202">
    <cfRule type="expression" dxfId="311" priority="312">
      <formula>AND($C$8="",$D202&lt;&gt;"")</formula>
    </cfRule>
  </conditionalFormatting>
  <conditionalFormatting sqref="E201">
    <cfRule type="expression" dxfId="310" priority="311">
      <formula>AND($C$8="",$D201&lt;&gt;"")</formula>
    </cfRule>
  </conditionalFormatting>
  <conditionalFormatting sqref="E200">
    <cfRule type="expression" dxfId="309" priority="310">
      <formula>AND($C$8="",$D200&lt;&gt;"")</formula>
    </cfRule>
  </conditionalFormatting>
  <conditionalFormatting sqref="E199">
    <cfRule type="expression" dxfId="308" priority="309">
      <formula>AND($C$8="",$D199&lt;&gt;"")</formula>
    </cfRule>
  </conditionalFormatting>
  <conditionalFormatting sqref="E198">
    <cfRule type="expression" dxfId="307" priority="308">
      <formula>AND($C$8="",$D198&lt;&gt;"")</formula>
    </cfRule>
  </conditionalFormatting>
  <conditionalFormatting sqref="E197">
    <cfRule type="expression" dxfId="306" priority="307">
      <formula>AND($C$8="",$D197&lt;&gt;"")</formula>
    </cfRule>
  </conditionalFormatting>
  <conditionalFormatting sqref="E196">
    <cfRule type="expression" dxfId="305" priority="306">
      <formula>AND($C$8="",$D196&lt;&gt;"")</formula>
    </cfRule>
  </conditionalFormatting>
  <conditionalFormatting sqref="E195">
    <cfRule type="expression" dxfId="304" priority="305">
      <formula>AND($C$8="",$D195&lt;&gt;"")</formula>
    </cfRule>
  </conditionalFormatting>
  <conditionalFormatting sqref="E194">
    <cfRule type="expression" dxfId="303" priority="304">
      <formula>AND($C$8="",$D194&lt;&gt;"")</formula>
    </cfRule>
  </conditionalFormatting>
  <conditionalFormatting sqref="E193">
    <cfRule type="expression" dxfId="302" priority="303">
      <formula>AND($C$8="",$D193&lt;&gt;"")</formula>
    </cfRule>
  </conditionalFormatting>
  <conditionalFormatting sqref="E192">
    <cfRule type="expression" dxfId="301" priority="302">
      <formula>AND($C$8="",$D192&lt;&gt;"")</formula>
    </cfRule>
  </conditionalFormatting>
  <conditionalFormatting sqref="E191">
    <cfRule type="expression" dxfId="300" priority="301">
      <formula>AND($C$8="",$D191&lt;&gt;"")</formula>
    </cfRule>
  </conditionalFormatting>
  <conditionalFormatting sqref="E190">
    <cfRule type="expression" dxfId="299" priority="300">
      <formula>AND($C$8="",$D190&lt;&gt;"")</formula>
    </cfRule>
  </conditionalFormatting>
  <conditionalFormatting sqref="E189">
    <cfRule type="expression" dxfId="298" priority="299">
      <formula>AND($C$8="",$D189&lt;&gt;"")</formula>
    </cfRule>
  </conditionalFormatting>
  <conditionalFormatting sqref="E188">
    <cfRule type="expression" dxfId="297" priority="298">
      <formula>AND($C$8="",$D188&lt;&gt;"")</formula>
    </cfRule>
  </conditionalFormatting>
  <conditionalFormatting sqref="E187">
    <cfRule type="expression" dxfId="296" priority="297">
      <formula>AND($C$8="",$D187&lt;&gt;"")</formula>
    </cfRule>
  </conditionalFormatting>
  <conditionalFormatting sqref="E186">
    <cfRule type="expression" dxfId="295" priority="296">
      <formula>AND($C$8="",$D186&lt;&gt;"")</formula>
    </cfRule>
  </conditionalFormatting>
  <conditionalFormatting sqref="E185">
    <cfRule type="expression" dxfId="294" priority="295">
      <formula>AND($C$8="",$D185&lt;&gt;"")</formula>
    </cfRule>
  </conditionalFormatting>
  <conditionalFormatting sqref="E184">
    <cfRule type="expression" dxfId="293" priority="294">
      <formula>AND($C$8="",$D184&lt;&gt;"")</formula>
    </cfRule>
  </conditionalFormatting>
  <conditionalFormatting sqref="E183">
    <cfRule type="expression" dxfId="292" priority="293">
      <formula>AND($C$8="",$D183&lt;&gt;"")</formula>
    </cfRule>
  </conditionalFormatting>
  <conditionalFormatting sqref="E182">
    <cfRule type="expression" dxfId="291" priority="292">
      <formula>AND($C$8="",$D182&lt;&gt;"")</formula>
    </cfRule>
  </conditionalFormatting>
  <conditionalFormatting sqref="E181">
    <cfRule type="expression" dxfId="290" priority="291">
      <formula>AND($C$8="",$D181&lt;&gt;"")</formula>
    </cfRule>
  </conditionalFormatting>
  <conditionalFormatting sqref="E180">
    <cfRule type="expression" dxfId="289" priority="290">
      <formula>AND($C$8="",$D180&lt;&gt;"")</formula>
    </cfRule>
  </conditionalFormatting>
  <conditionalFormatting sqref="E179">
    <cfRule type="expression" dxfId="288" priority="289">
      <formula>AND($C$8="",$D179&lt;&gt;"")</formula>
    </cfRule>
  </conditionalFormatting>
  <conditionalFormatting sqref="E178">
    <cfRule type="expression" dxfId="287" priority="288">
      <formula>AND($C$8="",$D178&lt;&gt;"")</formula>
    </cfRule>
  </conditionalFormatting>
  <conditionalFormatting sqref="E177">
    <cfRule type="expression" dxfId="286" priority="287">
      <formula>AND($C$8="",$D177&lt;&gt;"")</formula>
    </cfRule>
  </conditionalFormatting>
  <conditionalFormatting sqref="E176">
    <cfRule type="expression" dxfId="285" priority="286">
      <formula>AND($C$8="",$D176&lt;&gt;"")</formula>
    </cfRule>
  </conditionalFormatting>
  <conditionalFormatting sqref="E175">
    <cfRule type="expression" dxfId="284" priority="285">
      <formula>AND($C$8="",$D175&lt;&gt;"")</formula>
    </cfRule>
  </conditionalFormatting>
  <conditionalFormatting sqref="E174">
    <cfRule type="expression" dxfId="283" priority="284">
      <formula>AND($C$8="",$D174&lt;&gt;"")</formula>
    </cfRule>
  </conditionalFormatting>
  <conditionalFormatting sqref="E173">
    <cfRule type="expression" dxfId="282" priority="283">
      <formula>AND($C$8="",$D173&lt;&gt;"")</formula>
    </cfRule>
  </conditionalFormatting>
  <conditionalFormatting sqref="E172">
    <cfRule type="expression" dxfId="281" priority="282">
      <formula>AND($C$8="",$D172&lt;&gt;"")</formula>
    </cfRule>
  </conditionalFormatting>
  <conditionalFormatting sqref="E171">
    <cfRule type="expression" dxfId="280" priority="281">
      <formula>AND($C$8="",$D171&lt;&gt;"")</formula>
    </cfRule>
  </conditionalFormatting>
  <conditionalFormatting sqref="E170">
    <cfRule type="expression" dxfId="279" priority="280">
      <formula>AND($C$8="",$D170&lt;&gt;"")</formula>
    </cfRule>
  </conditionalFormatting>
  <conditionalFormatting sqref="E169">
    <cfRule type="expression" dxfId="278" priority="279">
      <formula>AND($C$8="",$D169&lt;&gt;"")</formula>
    </cfRule>
  </conditionalFormatting>
  <conditionalFormatting sqref="E168">
    <cfRule type="expression" dxfId="277" priority="278">
      <formula>AND($C$8="",$D168&lt;&gt;"")</formula>
    </cfRule>
  </conditionalFormatting>
  <conditionalFormatting sqref="E167">
    <cfRule type="expression" dxfId="276" priority="277">
      <formula>AND($C$8="",$D167&lt;&gt;"")</formula>
    </cfRule>
  </conditionalFormatting>
  <conditionalFormatting sqref="E166">
    <cfRule type="expression" dxfId="275" priority="276">
      <formula>AND($C$8="",$D166&lt;&gt;"")</formula>
    </cfRule>
  </conditionalFormatting>
  <conditionalFormatting sqref="E165">
    <cfRule type="expression" dxfId="274" priority="275">
      <formula>AND($C$8="",$D165&lt;&gt;"")</formula>
    </cfRule>
  </conditionalFormatting>
  <conditionalFormatting sqref="E164">
    <cfRule type="expression" dxfId="273" priority="274">
      <formula>AND($C$8="",$D164&lt;&gt;"")</formula>
    </cfRule>
  </conditionalFormatting>
  <conditionalFormatting sqref="E163">
    <cfRule type="expression" dxfId="272" priority="273">
      <formula>AND($C$8="",$D163&lt;&gt;"")</formula>
    </cfRule>
  </conditionalFormatting>
  <conditionalFormatting sqref="E162">
    <cfRule type="expression" dxfId="271" priority="272">
      <formula>AND($C$8="",$D162&lt;&gt;"")</formula>
    </cfRule>
  </conditionalFormatting>
  <conditionalFormatting sqref="E161">
    <cfRule type="expression" dxfId="270" priority="271">
      <formula>AND($C$8="",$D161&lt;&gt;"")</formula>
    </cfRule>
  </conditionalFormatting>
  <conditionalFormatting sqref="E160">
    <cfRule type="expression" dxfId="269" priority="270">
      <formula>AND($C$8="",$D160&lt;&gt;"")</formula>
    </cfRule>
  </conditionalFormatting>
  <conditionalFormatting sqref="E359">
    <cfRule type="expression" dxfId="268" priority="269">
      <formula>AND($C$8="",$D359&lt;&gt;"")</formula>
    </cfRule>
  </conditionalFormatting>
  <conditionalFormatting sqref="E358">
    <cfRule type="expression" dxfId="267" priority="268">
      <formula>AND($C$8="",$D358&lt;&gt;"")</formula>
    </cfRule>
  </conditionalFormatting>
  <conditionalFormatting sqref="E357">
    <cfRule type="expression" dxfId="266" priority="267">
      <formula>AND($C$8="",$D357&lt;&gt;"")</formula>
    </cfRule>
  </conditionalFormatting>
  <conditionalFormatting sqref="E356">
    <cfRule type="expression" dxfId="265" priority="266">
      <formula>AND($C$8="",$D356&lt;&gt;"")</formula>
    </cfRule>
  </conditionalFormatting>
  <conditionalFormatting sqref="E355">
    <cfRule type="expression" dxfId="264" priority="265">
      <formula>AND($C$8="",$D355&lt;&gt;"")</formula>
    </cfRule>
  </conditionalFormatting>
  <conditionalFormatting sqref="E354">
    <cfRule type="expression" dxfId="263" priority="264">
      <formula>AND($C$8="",$D354&lt;&gt;"")</formula>
    </cfRule>
  </conditionalFormatting>
  <conditionalFormatting sqref="E353">
    <cfRule type="expression" dxfId="262" priority="263">
      <formula>AND($C$8="",$D353&lt;&gt;"")</formula>
    </cfRule>
  </conditionalFormatting>
  <conditionalFormatting sqref="E352">
    <cfRule type="expression" dxfId="261" priority="262">
      <formula>AND($C$8="",$D352&lt;&gt;"")</formula>
    </cfRule>
  </conditionalFormatting>
  <conditionalFormatting sqref="E351">
    <cfRule type="expression" dxfId="260" priority="261">
      <formula>AND($C$8="",$D351&lt;&gt;"")</formula>
    </cfRule>
  </conditionalFormatting>
  <conditionalFormatting sqref="E350">
    <cfRule type="expression" dxfId="259" priority="260">
      <formula>AND($C$8="",$D350&lt;&gt;"")</formula>
    </cfRule>
  </conditionalFormatting>
  <conditionalFormatting sqref="E349">
    <cfRule type="expression" dxfId="258" priority="259">
      <formula>AND($C$8="",$D349&lt;&gt;"")</formula>
    </cfRule>
  </conditionalFormatting>
  <conditionalFormatting sqref="E348">
    <cfRule type="expression" dxfId="257" priority="258">
      <formula>AND($C$8="",$D348&lt;&gt;"")</formula>
    </cfRule>
  </conditionalFormatting>
  <conditionalFormatting sqref="E347">
    <cfRule type="expression" dxfId="256" priority="257">
      <formula>AND($C$8="",$D347&lt;&gt;"")</formula>
    </cfRule>
  </conditionalFormatting>
  <conditionalFormatting sqref="E346">
    <cfRule type="expression" dxfId="255" priority="256">
      <formula>AND($C$8="",$D346&lt;&gt;"")</formula>
    </cfRule>
  </conditionalFormatting>
  <conditionalFormatting sqref="E345">
    <cfRule type="expression" dxfId="254" priority="255">
      <formula>AND($C$8="",$D345&lt;&gt;"")</formula>
    </cfRule>
  </conditionalFormatting>
  <conditionalFormatting sqref="E344">
    <cfRule type="expression" dxfId="253" priority="254">
      <formula>AND($C$8="",$D344&lt;&gt;"")</formula>
    </cfRule>
  </conditionalFormatting>
  <conditionalFormatting sqref="E343">
    <cfRule type="expression" dxfId="252" priority="253">
      <formula>AND($C$8="",$D343&lt;&gt;"")</formula>
    </cfRule>
  </conditionalFormatting>
  <conditionalFormatting sqref="E342">
    <cfRule type="expression" dxfId="251" priority="252">
      <formula>AND($C$8="",$D342&lt;&gt;"")</formula>
    </cfRule>
  </conditionalFormatting>
  <conditionalFormatting sqref="E341">
    <cfRule type="expression" dxfId="250" priority="251">
      <formula>AND($C$8="",$D341&lt;&gt;"")</formula>
    </cfRule>
  </conditionalFormatting>
  <conditionalFormatting sqref="E340">
    <cfRule type="expression" dxfId="249" priority="250">
      <formula>AND($C$8="",$D340&lt;&gt;"")</formula>
    </cfRule>
  </conditionalFormatting>
  <conditionalFormatting sqref="E339">
    <cfRule type="expression" dxfId="248" priority="249">
      <formula>AND($C$8="",$D339&lt;&gt;"")</formula>
    </cfRule>
  </conditionalFormatting>
  <conditionalFormatting sqref="E338">
    <cfRule type="expression" dxfId="247" priority="248">
      <formula>AND($C$8="",$D338&lt;&gt;"")</formula>
    </cfRule>
  </conditionalFormatting>
  <conditionalFormatting sqref="E337">
    <cfRule type="expression" dxfId="246" priority="247">
      <formula>AND($C$8="",$D337&lt;&gt;"")</formula>
    </cfRule>
  </conditionalFormatting>
  <conditionalFormatting sqref="E336">
    <cfRule type="expression" dxfId="245" priority="246">
      <formula>AND($C$8="",$D336&lt;&gt;"")</formula>
    </cfRule>
  </conditionalFormatting>
  <conditionalFormatting sqref="E335">
    <cfRule type="expression" dxfId="244" priority="245">
      <formula>AND($C$8="",$D335&lt;&gt;"")</formula>
    </cfRule>
  </conditionalFormatting>
  <conditionalFormatting sqref="E334">
    <cfRule type="expression" dxfId="243" priority="244">
      <formula>AND($C$8="",$D334&lt;&gt;"")</formula>
    </cfRule>
  </conditionalFormatting>
  <conditionalFormatting sqref="E333">
    <cfRule type="expression" dxfId="242" priority="243">
      <formula>AND($C$8="",$D333&lt;&gt;"")</formula>
    </cfRule>
  </conditionalFormatting>
  <conditionalFormatting sqref="E332">
    <cfRule type="expression" dxfId="241" priority="242">
      <formula>AND($C$8="",$D332&lt;&gt;"")</formula>
    </cfRule>
  </conditionalFormatting>
  <conditionalFormatting sqref="E331">
    <cfRule type="expression" dxfId="240" priority="241">
      <formula>AND($C$8="",$D331&lt;&gt;"")</formula>
    </cfRule>
  </conditionalFormatting>
  <conditionalFormatting sqref="E330">
    <cfRule type="expression" dxfId="239" priority="240">
      <formula>AND($C$8="",$D330&lt;&gt;"")</formula>
    </cfRule>
  </conditionalFormatting>
  <conditionalFormatting sqref="E329">
    <cfRule type="expression" dxfId="238" priority="239">
      <formula>AND($C$8="",$D329&lt;&gt;"")</formula>
    </cfRule>
  </conditionalFormatting>
  <conditionalFormatting sqref="E328">
    <cfRule type="expression" dxfId="237" priority="238">
      <formula>AND($C$8="",$D328&lt;&gt;"")</formula>
    </cfRule>
  </conditionalFormatting>
  <conditionalFormatting sqref="E327">
    <cfRule type="expression" dxfId="236" priority="237">
      <formula>AND($C$8="",$D327&lt;&gt;"")</formula>
    </cfRule>
  </conditionalFormatting>
  <conditionalFormatting sqref="E326">
    <cfRule type="expression" dxfId="235" priority="236">
      <formula>AND($C$8="",$D326&lt;&gt;"")</formula>
    </cfRule>
  </conditionalFormatting>
  <conditionalFormatting sqref="E325">
    <cfRule type="expression" dxfId="234" priority="235">
      <formula>AND($C$8="",$D325&lt;&gt;"")</formula>
    </cfRule>
  </conditionalFormatting>
  <conditionalFormatting sqref="E324">
    <cfRule type="expression" dxfId="233" priority="234">
      <formula>AND($C$8="",$D324&lt;&gt;"")</formula>
    </cfRule>
  </conditionalFormatting>
  <conditionalFormatting sqref="E323">
    <cfRule type="expression" dxfId="232" priority="233">
      <formula>AND($C$8="",$D323&lt;&gt;"")</formula>
    </cfRule>
  </conditionalFormatting>
  <conditionalFormatting sqref="E322">
    <cfRule type="expression" dxfId="231" priority="232">
      <formula>AND($C$8="",$D322&lt;&gt;"")</formula>
    </cfRule>
  </conditionalFormatting>
  <conditionalFormatting sqref="E321">
    <cfRule type="expression" dxfId="230" priority="231">
      <formula>AND($C$8="",$D321&lt;&gt;"")</formula>
    </cfRule>
  </conditionalFormatting>
  <conditionalFormatting sqref="E320">
    <cfRule type="expression" dxfId="229" priority="230">
      <formula>AND($C$8="",$D320&lt;&gt;"")</formula>
    </cfRule>
  </conditionalFormatting>
  <conditionalFormatting sqref="E319">
    <cfRule type="expression" dxfId="228" priority="229">
      <formula>AND($C$8="",$D319&lt;&gt;"")</formula>
    </cfRule>
  </conditionalFormatting>
  <conditionalFormatting sqref="E318">
    <cfRule type="expression" dxfId="227" priority="228">
      <formula>AND($C$8="",$D318&lt;&gt;"")</formula>
    </cfRule>
  </conditionalFormatting>
  <conditionalFormatting sqref="E317">
    <cfRule type="expression" dxfId="226" priority="227">
      <formula>AND($C$8="",$D317&lt;&gt;"")</formula>
    </cfRule>
  </conditionalFormatting>
  <conditionalFormatting sqref="E316">
    <cfRule type="expression" dxfId="225" priority="226">
      <formula>AND($C$8="",$D316&lt;&gt;"")</formula>
    </cfRule>
  </conditionalFormatting>
  <conditionalFormatting sqref="E315">
    <cfRule type="expression" dxfId="224" priority="225">
      <formula>AND($C$8="",$D315&lt;&gt;"")</formula>
    </cfRule>
  </conditionalFormatting>
  <conditionalFormatting sqref="E314">
    <cfRule type="expression" dxfId="223" priority="224">
      <formula>AND($C$8="",$D314&lt;&gt;"")</formula>
    </cfRule>
  </conditionalFormatting>
  <conditionalFormatting sqref="E313">
    <cfRule type="expression" dxfId="222" priority="223">
      <formula>AND($C$8="",$D313&lt;&gt;"")</formula>
    </cfRule>
  </conditionalFormatting>
  <conditionalFormatting sqref="E312">
    <cfRule type="expression" dxfId="221" priority="222">
      <formula>AND($C$8="",$D312&lt;&gt;"")</formula>
    </cfRule>
  </conditionalFormatting>
  <conditionalFormatting sqref="E311">
    <cfRule type="expression" dxfId="220" priority="221">
      <formula>AND($C$8="",$D311&lt;&gt;"")</formula>
    </cfRule>
  </conditionalFormatting>
  <conditionalFormatting sqref="E310">
    <cfRule type="expression" dxfId="219" priority="220">
      <formula>AND($C$8="",$D310&lt;&gt;"")</formula>
    </cfRule>
  </conditionalFormatting>
  <conditionalFormatting sqref="E309">
    <cfRule type="expression" dxfId="218" priority="219">
      <formula>AND($C$8="",$D309&lt;&gt;"")</formula>
    </cfRule>
  </conditionalFormatting>
  <conditionalFormatting sqref="E308">
    <cfRule type="expression" dxfId="217" priority="218">
      <formula>AND($C$8="",$D308&lt;&gt;"")</formula>
    </cfRule>
  </conditionalFormatting>
  <conditionalFormatting sqref="E307">
    <cfRule type="expression" dxfId="216" priority="217">
      <formula>AND($C$8="",$D307&lt;&gt;"")</formula>
    </cfRule>
  </conditionalFormatting>
  <conditionalFormatting sqref="E306">
    <cfRule type="expression" dxfId="215" priority="216">
      <formula>AND($C$8="",$D306&lt;&gt;"")</formula>
    </cfRule>
  </conditionalFormatting>
  <conditionalFormatting sqref="E305">
    <cfRule type="expression" dxfId="214" priority="215">
      <formula>AND($C$8="",$D305&lt;&gt;"")</formula>
    </cfRule>
  </conditionalFormatting>
  <conditionalFormatting sqref="E304">
    <cfRule type="expression" dxfId="213" priority="214">
      <formula>AND($C$8="",$D304&lt;&gt;"")</formula>
    </cfRule>
  </conditionalFormatting>
  <conditionalFormatting sqref="E303">
    <cfRule type="expression" dxfId="212" priority="213">
      <formula>AND($C$8="",$D303&lt;&gt;"")</formula>
    </cfRule>
  </conditionalFormatting>
  <conditionalFormatting sqref="E302">
    <cfRule type="expression" dxfId="211" priority="212">
      <formula>AND($C$8="",$D302&lt;&gt;"")</formula>
    </cfRule>
  </conditionalFormatting>
  <conditionalFormatting sqref="E301">
    <cfRule type="expression" dxfId="210" priority="211">
      <formula>AND($C$8="",$D301&lt;&gt;"")</formula>
    </cfRule>
  </conditionalFormatting>
  <conditionalFormatting sqref="E300">
    <cfRule type="expression" dxfId="209" priority="210">
      <formula>AND($C$8="",$D300&lt;&gt;"")</formula>
    </cfRule>
  </conditionalFormatting>
  <conditionalFormatting sqref="E299">
    <cfRule type="expression" dxfId="208" priority="209">
      <formula>AND($C$8="",$D299&lt;&gt;"")</formula>
    </cfRule>
  </conditionalFormatting>
  <conditionalFormatting sqref="E298">
    <cfRule type="expression" dxfId="207" priority="208">
      <formula>AND($C$8="",$D298&lt;&gt;"")</formula>
    </cfRule>
  </conditionalFormatting>
  <conditionalFormatting sqref="E297">
    <cfRule type="expression" dxfId="206" priority="207">
      <formula>AND($C$8="",$D297&lt;&gt;"")</formula>
    </cfRule>
  </conditionalFormatting>
  <conditionalFormatting sqref="E296">
    <cfRule type="expression" dxfId="205" priority="206">
      <formula>AND($C$8="",$D296&lt;&gt;"")</formula>
    </cfRule>
  </conditionalFormatting>
  <conditionalFormatting sqref="E295">
    <cfRule type="expression" dxfId="204" priority="205">
      <formula>AND($C$8="",$D295&lt;&gt;"")</formula>
    </cfRule>
  </conditionalFormatting>
  <conditionalFormatting sqref="E294">
    <cfRule type="expression" dxfId="203" priority="204">
      <formula>AND($C$8="",$D294&lt;&gt;"")</formula>
    </cfRule>
  </conditionalFormatting>
  <conditionalFormatting sqref="E293">
    <cfRule type="expression" dxfId="202" priority="203">
      <formula>AND($C$8="",$D293&lt;&gt;"")</formula>
    </cfRule>
  </conditionalFormatting>
  <conditionalFormatting sqref="E292">
    <cfRule type="expression" dxfId="201" priority="202">
      <formula>AND($C$8="",$D292&lt;&gt;"")</formula>
    </cfRule>
  </conditionalFormatting>
  <conditionalFormatting sqref="E291">
    <cfRule type="expression" dxfId="200" priority="201">
      <formula>AND($C$8="",$D291&lt;&gt;"")</formula>
    </cfRule>
  </conditionalFormatting>
  <conditionalFormatting sqref="E290">
    <cfRule type="expression" dxfId="199" priority="200">
      <formula>AND($C$8="",$D290&lt;&gt;"")</formula>
    </cfRule>
  </conditionalFormatting>
  <conditionalFormatting sqref="E289">
    <cfRule type="expression" dxfId="198" priority="199">
      <formula>AND($C$8="",$D289&lt;&gt;"")</formula>
    </cfRule>
  </conditionalFormatting>
  <conditionalFormatting sqref="E288">
    <cfRule type="expression" dxfId="197" priority="198">
      <formula>AND($C$8="",$D288&lt;&gt;"")</formula>
    </cfRule>
  </conditionalFormatting>
  <conditionalFormatting sqref="E287">
    <cfRule type="expression" dxfId="196" priority="197">
      <formula>AND($C$8="",$D287&lt;&gt;"")</formula>
    </cfRule>
  </conditionalFormatting>
  <conditionalFormatting sqref="E286">
    <cfRule type="expression" dxfId="195" priority="196">
      <formula>AND($C$8="",$D286&lt;&gt;"")</formula>
    </cfRule>
  </conditionalFormatting>
  <conditionalFormatting sqref="E285">
    <cfRule type="expression" dxfId="194" priority="195">
      <formula>AND($C$8="",$D285&lt;&gt;"")</formula>
    </cfRule>
  </conditionalFormatting>
  <conditionalFormatting sqref="E284">
    <cfRule type="expression" dxfId="193" priority="194">
      <formula>AND($C$8="",$D284&lt;&gt;"")</formula>
    </cfRule>
  </conditionalFormatting>
  <conditionalFormatting sqref="E283">
    <cfRule type="expression" dxfId="192" priority="193">
      <formula>AND($C$8="",$D283&lt;&gt;"")</formula>
    </cfRule>
  </conditionalFormatting>
  <conditionalFormatting sqref="E282">
    <cfRule type="expression" dxfId="191" priority="192">
      <formula>AND($C$8="",$D282&lt;&gt;"")</formula>
    </cfRule>
  </conditionalFormatting>
  <conditionalFormatting sqref="E281">
    <cfRule type="expression" dxfId="190" priority="191">
      <formula>AND($C$8="",$D281&lt;&gt;"")</formula>
    </cfRule>
  </conditionalFormatting>
  <conditionalFormatting sqref="E280">
    <cfRule type="expression" dxfId="189" priority="190">
      <formula>AND($C$8="",$D280&lt;&gt;"")</formula>
    </cfRule>
  </conditionalFormatting>
  <conditionalFormatting sqref="E279">
    <cfRule type="expression" dxfId="188" priority="189">
      <formula>AND($C$8="",$D279&lt;&gt;"")</formula>
    </cfRule>
  </conditionalFormatting>
  <conditionalFormatting sqref="E278">
    <cfRule type="expression" dxfId="187" priority="188">
      <formula>AND($C$8="",$D278&lt;&gt;"")</formula>
    </cfRule>
  </conditionalFormatting>
  <conditionalFormatting sqref="E277">
    <cfRule type="expression" dxfId="186" priority="187">
      <formula>AND($C$8="",$D277&lt;&gt;"")</formula>
    </cfRule>
  </conditionalFormatting>
  <conditionalFormatting sqref="E276">
    <cfRule type="expression" dxfId="185" priority="186">
      <formula>AND($C$8="",$D276&lt;&gt;"")</formula>
    </cfRule>
  </conditionalFormatting>
  <conditionalFormatting sqref="E275">
    <cfRule type="expression" dxfId="184" priority="185">
      <formula>AND($C$8="",$D275&lt;&gt;"")</formula>
    </cfRule>
  </conditionalFormatting>
  <conditionalFormatting sqref="E274">
    <cfRule type="expression" dxfId="183" priority="184">
      <formula>AND($C$8="",$D274&lt;&gt;"")</formula>
    </cfRule>
  </conditionalFormatting>
  <conditionalFormatting sqref="E273">
    <cfRule type="expression" dxfId="182" priority="183">
      <formula>AND($C$8="",$D273&lt;&gt;"")</formula>
    </cfRule>
  </conditionalFormatting>
  <conditionalFormatting sqref="E272">
    <cfRule type="expression" dxfId="181" priority="182">
      <formula>AND($C$8="",$D272&lt;&gt;"")</formula>
    </cfRule>
  </conditionalFormatting>
  <conditionalFormatting sqref="E271">
    <cfRule type="expression" dxfId="180" priority="181">
      <formula>AND($C$8="",$D271&lt;&gt;"")</formula>
    </cfRule>
  </conditionalFormatting>
  <conditionalFormatting sqref="E270">
    <cfRule type="expression" dxfId="179" priority="180">
      <formula>AND($C$8="",$D270&lt;&gt;"")</formula>
    </cfRule>
  </conditionalFormatting>
  <conditionalFormatting sqref="E269">
    <cfRule type="expression" dxfId="178" priority="179">
      <formula>AND($C$8="",$D269&lt;&gt;"")</formula>
    </cfRule>
  </conditionalFormatting>
  <conditionalFormatting sqref="E268">
    <cfRule type="expression" dxfId="177" priority="178">
      <formula>AND($C$8="",$D268&lt;&gt;"")</formula>
    </cfRule>
  </conditionalFormatting>
  <conditionalFormatting sqref="E267">
    <cfRule type="expression" dxfId="176" priority="177">
      <formula>AND($C$8="",$D267&lt;&gt;"")</formula>
    </cfRule>
  </conditionalFormatting>
  <conditionalFormatting sqref="E266">
    <cfRule type="expression" dxfId="175" priority="176">
      <formula>AND($C$8="",$D266&lt;&gt;"")</formula>
    </cfRule>
  </conditionalFormatting>
  <conditionalFormatting sqref="E265">
    <cfRule type="expression" dxfId="174" priority="175">
      <formula>AND($C$8="",$D265&lt;&gt;"")</formula>
    </cfRule>
  </conditionalFormatting>
  <conditionalFormatting sqref="E264">
    <cfRule type="expression" dxfId="173" priority="174">
      <formula>AND($C$8="",$D264&lt;&gt;"")</formula>
    </cfRule>
  </conditionalFormatting>
  <conditionalFormatting sqref="E263">
    <cfRule type="expression" dxfId="172" priority="173">
      <formula>AND($C$8="",$D263&lt;&gt;"")</formula>
    </cfRule>
  </conditionalFormatting>
  <conditionalFormatting sqref="E262">
    <cfRule type="expression" dxfId="171" priority="172">
      <formula>AND($C$8="",$D262&lt;&gt;"")</formula>
    </cfRule>
  </conditionalFormatting>
  <conditionalFormatting sqref="E261">
    <cfRule type="expression" dxfId="170" priority="171">
      <formula>AND($C$8="",$D261&lt;&gt;"")</formula>
    </cfRule>
  </conditionalFormatting>
  <conditionalFormatting sqref="E260">
    <cfRule type="expression" dxfId="169" priority="170">
      <formula>AND($C$8="",$D260&lt;&gt;"")</formula>
    </cfRule>
  </conditionalFormatting>
  <conditionalFormatting sqref="E459">
    <cfRule type="expression" dxfId="168" priority="169">
      <formula>AND($C$8="",$D459&lt;&gt;"")</formula>
    </cfRule>
  </conditionalFormatting>
  <conditionalFormatting sqref="E458">
    <cfRule type="expression" dxfId="167" priority="168">
      <formula>AND($C$8="",$D458&lt;&gt;"")</formula>
    </cfRule>
  </conditionalFormatting>
  <conditionalFormatting sqref="E457">
    <cfRule type="expression" dxfId="166" priority="167">
      <formula>AND($C$8="",$D457&lt;&gt;"")</formula>
    </cfRule>
  </conditionalFormatting>
  <conditionalFormatting sqref="E456">
    <cfRule type="expression" dxfId="165" priority="166">
      <formula>AND($C$8="",$D456&lt;&gt;"")</formula>
    </cfRule>
  </conditionalFormatting>
  <conditionalFormatting sqref="E455">
    <cfRule type="expression" dxfId="164" priority="165">
      <formula>AND($C$8="",$D455&lt;&gt;"")</formula>
    </cfRule>
  </conditionalFormatting>
  <conditionalFormatting sqref="E454">
    <cfRule type="expression" dxfId="163" priority="164">
      <formula>AND($C$8="",$D454&lt;&gt;"")</formula>
    </cfRule>
  </conditionalFormatting>
  <conditionalFormatting sqref="E453">
    <cfRule type="expression" dxfId="162" priority="163">
      <formula>AND($C$8="",$D453&lt;&gt;"")</formula>
    </cfRule>
  </conditionalFormatting>
  <conditionalFormatting sqref="E452">
    <cfRule type="expression" dxfId="161" priority="162">
      <formula>AND($C$8="",$D452&lt;&gt;"")</formula>
    </cfRule>
  </conditionalFormatting>
  <conditionalFormatting sqref="E451">
    <cfRule type="expression" dxfId="160" priority="161">
      <formula>AND($C$8="",$D451&lt;&gt;"")</formula>
    </cfRule>
  </conditionalFormatting>
  <conditionalFormatting sqref="E450">
    <cfRule type="expression" dxfId="159" priority="160">
      <formula>AND($C$8="",$D450&lt;&gt;"")</formula>
    </cfRule>
  </conditionalFormatting>
  <conditionalFormatting sqref="E449">
    <cfRule type="expression" dxfId="158" priority="159">
      <formula>AND($C$8="",$D449&lt;&gt;"")</formula>
    </cfRule>
  </conditionalFormatting>
  <conditionalFormatting sqref="E448">
    <cfRule type="expression" dxfId="157" priority="158">
      <formula>AND($C$8="",$D448&lt;&gt;"")</formula>
    </cfRule>
  </conditionalFormatting>
  <conditionalFormatting sqref="E447">
    <cfRule type="expression" dxfId="156" priority="157">
      <formula>AND($C$8="",$D447&lt;&gt;"")</formula>
    </cfRule>
  </conditionalFormatting>
  <conditionalFormatting sqref="E446">
    <cfRule type="expression" dxfId="155" priority="156">
      <formula>AND($C$8="",$D446&lt;&gt;"")</formula>
    </cfRule>
  </conditionalFormatting>
  <conditionalFormatting sqref="E445">
    <cfRule type="expression" dxfId="154" priority="155">
      <formula>AND($C$8="",$D445&lt;&gt;"")</formula>
    </cfRule>
  </conditionalFormatting>
  <conditionalFormatting sqref="E444">
    <cfRule type="expression" dxfId="153" priority="154">
      <formula>AND($C$8="",$D444&lt;&gt;"")</formula>
    </cfRule>
  </conditionalFormatting>
  <conditionalFormatting sqref="E443">
    <cfRule type="expression" dxfId="152" priority="153">
      <formula>AND($C$8="",$D443&lt;&gt;"")</formula>
    </cfRule>
  </conditionalFormatting>
  <conditionalFormatting sqref="E442">
    <cfRule type="expression" dxfId="151" priority="152">
      <formula>AND($C$8="",$D442&lt;&gt;"")</formula>
    </cfRule>
  </conditionalFormatting>
  <conditionalFormatting sqref="E441">
    <cfRule type="expression" dxfId="150" priority="151">
      <formula>AND($C$8="",$D441&lt;&gt;"")</formula>
    </cfRule>
  </conditionalFormatting>
  <conditionalFormatting sqref="E440">
    <cfRule type="expression" dxfId="149" priority="150">
      <formula>AND($C$8="",$D440&lt;&gt;"")</formula>
    </cfRule>
  </conditionalFormatting>
  <conditionalFormatting sqref="E439">
    <cfRule type="expression" dxfId="148" priority="149">
      <formula>AND($C$8="",$D439&lt;&gt;"")</formula>
    </cfRule>
  </conditionalFormatting>
  <conditionalFormatting sqref="E438">
    <cfRule type="expression" dxfId="147" priority="148">
      <formula>AND($C$8="",$D438&lt;&gt;"")</formula>
    </cfRule>
  </conditionalFormatting>
  <conditionalFormatting sqref="E437">
    <cfRule type="expression" dxfId="146" priority="147">
      <formula>AND($C$8="",$D437&lt;&gt;"")</formula>
    </cfRule>
  </conditionalFormatting>
  <conditionalFormatting sqref="E436">
    <cfRule type="expression" dxfId="145" priority="146">
      <formula>AND($C$8="",$D436&lt;&gt;"")</formula>
    </cfRule>
  </conditionalFormatting>
  <conditionalFormatting sqref="E435">
    <cfRule type="expression" dxfId="144" priority="145">
      <formula>AND($C$8="",$D435&lt;&gt;"")</formula>
    </cfRule>
  </conditionalFormatting>
  <conditionalFormatting sqref="E434">
    <cfRule type="expression" dxfId="143" priority="144">
      <formula>AND($C$8="",$D434&lt;&gt;"")</formula>
    </cfRule>
  </conditionalFormatting>
  <conditionalFormatting sqref="E433">
    <cfRule type="expression" dxfId="142" priority="143">
      <formula>AND($C$8="",$D433&lt;&gt;"")</formula>
    </cfRule>
  </conditionalFormatting>
  <conditionalFormatting sqref="E432">
    <cfRule type="expression" dxfId="141" priority="142">
      <formula>AND($C$8="",$D432&lt;&gt;"")</formula>
    </cfRule>
  </conditionalFormatting>
  <conditionalFormatting sqref="E431">
    <cfRule type="expression" dxfId="140" priority="141">
      <formula>AND($C$8="",$D431&lt;&gt;"")</formula>
    </cfRule>
  </conditionalFormatting>
  <conditionalFormatting sqref="E430">
    <cfRule type="expression" dxfId="139" priority="140">
      <formula>AND($C$8="",$D430&lt;&gt;"")</formula>
    </cfRule>
  </conditionalFormatting>
  <conditionalFormatting sqref="E429">
    <cfRule type="expression" dxfId="138" priority="139">
      <formula>AND($C$8="",$D429&lt;&gt;"")</formula>
    </cfRule>
  </conditionalFormatting>
  <conditionalFormatting sqref="E428">
    <cfRule type="expression" dxfId="137" priority="138">
      <formula>AND($C$8="",$D428&lt;&gt;"")</formula>
    </cfRule>
  </conditionalFormatting>
  <conditionalFormatting sqref="E427">
    <cfRule type="expression" dxfId="136" priority="137">
      <formula>AND($C$8="",$D427&lt;&gt;"")</formula>
    </cfRule>
  </conditionalFormatting>
  <conditionalFormatting sqref="E426">
    <cfRule type="expression" dxfId="135" priority="136">
      <formula>AND($C$8="",$D426&lt;&gt;"")</formula>
    </cfRule>
  </conditionalFormatting>
  <conditionalFormatting sqref="E425">
    <cfRule type="expression" dxfId="134" priority="135">
      <formula>AND($C$8="",$D425&lt;&gt;"")</formula>
    </cfRule>
  </conditionalFormatting>
  <conditionalFormatting sqref="E424">
    <cfRule type="expression" dxfId="133" priority="134">
      <formula>AND($C$8="",$D424&lt;&gt;"")</formula>
    </cfRule>
  </conditionalFormatting>
  <conditionalFormatting sqref="E423">
    <cfRule type="expression" dxfId="132" priority="133">
      <formula>AND($C$8="",$D423&lt;&gt;"")</formula>
    </cfRule>
  </conditionalFormatting>
  <conditionalFormatting sqref="E422">
    <cfRule type="expression" dxfId="131" priority="132">
      <formula>AND($C$8="",$D422&lt;&gt;"")</formula>
    </cfRule>
  </conditionalFormatting>
  <conditionalFormatting sqref="E421">
    <cfRule type="expression" dxfId="130" priority="131">
      <formula>AND($C$8="",$D421&lt;&gt;"")</formula>
    </cfRule>
  </conditionalFormatting>
  <conditionalFormatting sqref="E420">
    <cfRule type="expression" dxfId="129" priority="130">
      <formula>AND($C$8="",$D420&lt;&gt;"")</formula>
    </cfRule>
  </conditionalFormatting>
  <conditionalFormatting sqref="E419">
    <cfRule type="expression" dxfId="128" priority="129">
      <formula>AND($C$8="",$D419&lt;&gt;"")</formula>
    </cfRule>
  </conditionalFormatting>
  <conditionalFormatting sqref="E418">
    <cfRule type="expression" dxfId="127" priority="128">
      <formula>AND($C$8="",$D418&lt;&gt;"")</formula>
    </cfRule>
  </conditionalFormatting>
  <conditionalFormatting sqref="E417">
    <cfRule type="expression" dxfId="126" priority="127">
      <formula>AND($C$8="",$D417&lt;&gt;"")</formula>
    </cfRule>
  </conditionalFormatting>
  <conditionalFormatting sqref="E416">
    <cfRule type="expression" dxfId="125" priority="126">
      <formula>AND($C$8="",$D416&lt;&gt;"")</formula>
    </cfRule>
  </conditionalFormatting>
  <conditionalFormatting sqref="E415">
    <cfRule type="expression" dxfId="124" priority="125">
      <formula>AND($C$8="",$D415&lt;&gt;"")</formula>
    </cfRule>
  </conditionalFormatting>
  <conditionalFormatting sqref="E414">
    <cfRule type="expression" dxfId="123" priority="124">
      <formula>AND($C$8="",$D414&lt;&gt;"")</formula>
    </cfRule>
  </conditionalFormatting>
  <conditionalFormatting sqref="E413">
    <cfRule type="expression" dxfId="122" priority="123">
      <formula>AND($C$8="",$D413&lt;&gt;"")</formula>
    </cfRule>
  </conditionalFormatting>
  <conditionalFormatting sqref="E412">
    <cfRule type="expression" dxfId="121" priority="122">
      <formula>AND($C$8="",$D412&lt;&gt;"")</formula>
    </cfRule>
  </conditionalFormatting>
  <conditionalFormatting sqref="E411">
    <cfRule type="expression" dxfId="120" priority="121">
      <formula>AND($C$8="",$D411&lt;&gt;"")</formula>
    </cfRule>
  </conditionalFormatting>
  <conditionalFormatting sqref="E410">
    <cfRule type="expression" dxfId="119" priority="120">
      <formula>AND($C$8="",$D410&lt;&gt;"")</formula>
    </cfRule>
  </conditionalFormatting>
  <conditionalFormatting sqref="E409">
    <cfRule type="expression" dxfId="118" priority="119">
      <formula>AND($C$8="",$D409&lt;&gt;"")</formula>
    </cfRule>
  </conditionalFormatting>
  <conditionalFormatting sqref="E408">
    <cfRule type="expression" dxfId="117" priority="118">
      <formula>AND($C$8="",$D408&lt;&gt;"")</formula>
    </cfRule>
  </conditionalFormatting>
  <conditionalFormatting sqref="E407">
    <cfRule type="expression" dxfId="116" priority="117">
      <formula>AND($C$8="",$D407&lt;&gt;"")</formula>
    </cfRule>
  </conditionalFormatting>
  <conditionalFormatting sqref="E406">
    <cfRule type="expression" dxfId="115" priority="116">
      <formula>AND($C$8="",$D406&lt;&gt;"")</formula>
    </cfRule>
  </conditionalFormatting>
  <conditionalFormatting sqref="E405">
    <cfRule type="expression" dxfId="114" priority="115">
      <formula>AND($C$8="",$D405&lt;&gt;"")</formula>
    </cfRule>
  </conditionalFormatting>
  <conditionalFormatting sqref="E404">
    <cfRule type="expression" dxfId="113" priority="114">
      <formula>AND($C$8="",$D404&lt;&gt;"")</formula>
    </cfRule>
  </conditionalFormatting>
  <conditionalFormatting sqref="E403">
    <cfRule type="expression" dxfId="112" priority="113">
      <formula>AND($C$8="",$D403&lt;&gt;"")</formula>
    </cfRule>
  </conditionalFormatting>
  <conditionalFormatting sqref="E402">
    <cfRule type="expression" dxfId="111" priority="112">
      <formula>AND($C$8="",$D402&lt;&gt;"")</formula>
    </cfRule>
  </conditionalFormatting>
  <conditionalFormatting sqref="E401">
    <cfRule type="expression" dxfId="110" priority="111">
      <formula>AND($C$8="",$D401&lt;&gt;"")</formula>
    </cfRule>
  </conditionalFormatting>
  <conditionalFormatting sqref="E400">
    <cfRule type="expression" dxfId="109" priority="110">
      <formula>AND($C$8="",$D400&lt;&gt;"")</formula>
    </cfRule>
  </conditionalFormatting>
  <conditionalFormatting sqref="E399">
    <cfRule type="expression" dxfId="108" priority="109">
      <formula>AND($C$8="",$D399&lt;&gt;"")</formula>
    </cfRule>
  </conditionalFormatting>
  <conditionalFormatting sqref="E398">
    <cfRule type="expression" dxfId="107" priority="108">
      <formula>AND($C$8="",$D398&lt;&gt;"")</formula>
    </cfRule>
  </conditionalFormatting>
  <conditionalFormatting sqref="E397">
    <cfRule type="expression" dxfId="106" priority="107">
      <formula>AND($C$8="",$D397&lt;&gt;"")</formula>
    </cfRule>
  </conditionalFormatting>
  <conditionalFormatting sqref="E396">
    <cfRule type="expression" dxfId="105" priority="106">
      <formula>AND($C$8="",$D396&lt;&gt;"")</formula>
    </cfRule>
  </conditionalFormatting>
  <conditionalFormatting sqref="E395">
    <cfRule type="expression" dxfId="104" priority="105">
      <formula>AND($C$8="",$D395&lt;&gt;"")</formula>
    </cfRule>
  </conditionalFormatting>
  <conditionalFormatting sqref="E394">
    <cfRule type="expression" dxfId="103" priority="104">
      <formula>AND($C$8="",$D394&lt;&gt;"")</formula>
    </cfRule>
  </conditionalFormatting>
  <conditionalFormatting sqref="E393">
    <cfRule type="expression" dxfId="102" priority="103">
      <formula>AND($C$8="",$D393&lt;&gt;"")</formula>
    </cfRule>
  </conditionalFormatting>
  <conditionalFormatting sqref="E392">
    <cfRule type="expression" dxfId="101" priority="102">
      <formula>AND($C$8="",$D392&lt;&gt;"")</formula>
    </cfRule>
  </conditionalFormatting>
  <conditionalFormatting sqref="E391">
    <cfRule type="expression" dxfId="100" priority="101">
      <formula>AND($C$8="",$D391&lt;&gt;"")</formula>
    </cfRule>
  </conditionalFormatting>
  <conditionalFormatting sqref="E390">
    <cfRule type="expression" dxfId="99" priority="100">
      <formula>AND($C$8="",$D390&lt;&gt;"")</formula>
    </cfRule>
  </conditionalFormatting>
  <conditionalFormatting sqref="E389">
    <cfRule type="expression" dxfId="98" priority="99">
      <formula>AND($C$8="",$D389&lt;&gt;"")</formula>
    </cfRule>
  </conditionalFormatting>
  <conditionalFormatting sqref="E388">
    <cfRule type="expression" dxfId="97" priority="98">
      <formula>AND($C$8="",$D388&lt;&gt;"")</formula>
    </cfRule>
  </conditionalFormatting>
  <conditionalFormatting sqref="E387">
    <cfRule type="expression" dxfId="96" priority="97">
      <formula>AND($C$8="",$D387&lt;&gt;"")</formula>
    </cfRule>
  </conditionalFormatting>
  <conditionalFormatting sqref="E386">
    <cfRule type="expression" dxfId="95" priority="96">
      <formula>AND($C$8="",$D386&lt;&gt;"")</formula>
    </cfRule>
  </conditionalFormatting>
  <conditionalFormatting sqref="E385">
    <cfRule type="expression" dxfId="94" priority="95">
      <formula>AND($C$8="",$D385&lt;&gt;"")</formula>
    </cfRule>
  </conditionalFormatting>
  <conditionalFormatting sqref="E384">
    <cfRule type="expression" dxfId="93" priority="94">
      <formula>AND($C$8="",$D384&lt;&gt;"")</formula>
    </cfRule>
  </conditionalFormatting>
  <conditionalFormatting sqref="E383">
    <cfRule type="expression" dxfId="92" priority="93">
      <formula>AND($C$8="",$D383&lt;&gt;"")</formula>
    </cfRule>
  </conditionalFormatting>
  <conditionalFormatting sqref="E382">
    <cfRule type="expression" dxfId="91" priority="92">
      <formula>AND($C$8="",$D382&lt;&gt;"")</formula>
    </cfRule>
  </conditionalFormatting>
  <conditionalFormatting sqref="E381">
    <cfRule type="expression" dxfId="90" priority="91">
      <formula>AND($C$8="",$D381&lt;&gt;"")</formula>
    </cfRule>
  </conditionalFormatting>
  <conditionalFormatting sqref="E380">
    <cfRule type="expression" dxfId="89" priority="90">
      <formula>AND($C$8="",$D380&lt;&gt;"")</formula>
    </cfRule>
  </conditionalFormatting>
  <conditionalFormatting sqref="E379">
    <cfRule type="expression" dxfId="88" priority="89">
      <formula>AND($C$8="",$D379&lt;&gt;"")</formula>
    </cfRule>
  </conditionalFormatting>
  <conditionalFormatting sqref="E378">
    <cfRule type="expression" dxfId="87" priority="88">
      <formula>AND($C$8="",$D378&lt;&gt;"")</formula>
    </cfRule>
  </conditionalFormatting>
  <conditionalFormatting sqref="E377">
    <cfRule type="expression" dxfId="86" priority="87">
      <formula>AND($C$8="",$D377&lt;&gt;"")</formula>
    </cfRule>
  </conditionalFormatting>
  <conditionalFormatting sqref="E376">
    <cfRule type="expression" dxfId="85" priority="86">
      <formula>AND($C$8="",$D376&lt;&gt;"")</formula>
    </cfRule>
  </conditionalFormatting>
  <conditionalFormatting sqref="E375">
    <cfRule type="expression" dxfId="84" priority="85">
      <formula>AND($C$8="",$D375&lt;&gt;"")</formula>
    </cfRule>
  </conditionalFormatting>
  <conditionalFormatting sqref="E374">
    <cfRule type="expression" dxfId="83" priority="84">
      <formula>AND($C$8="",$D374&lt;&gt;"")</formula>
    </cfRule>
  </conditionalFormatting>
  <conditionalFormatting sqref="E373">
    <cfRule type="expression" dxfId="82" priority="83">
      <formula>AND($C$8="",$D373&lt;&gt;"")</formula>
    </cfRule>
  </conditionalFormatting>
  <conditionalFormatting sqref="E372">
    <cfRule type="expression" dxfId="81" priority="82">
      <formula>AND($C$8="",$D372&lt;&gt;"")</formula>
    </cfRule>
  </conditionalFormatting>
  <conditionalFormatting sqref="E371">
    <cfRule type="expression" dxfId="80" priority="81">
      <formula>AND($C$8="",$D371&lt;&gt;"")</formula>
    </cfRule>
  </conditionalFormatting>
  <conditionalFormatting sqref="E370">
    <cfRule type="expression" dxfId="79" priority="80">
      <formula>AND($C$8="",$D370&lt;&gt;"")</formula>
    </cfRule>
  </conditionalFormatting>
  <conditionalFormatting sqref="E369">
    <cfRule type="expression" dxfId="78" priority="79">
      <formula>AND($C$8="",$D369&lt;&gt;"")</formula>
    </cfRule>
  </conditionalFormatting>
  <conditionalFormatting sqref="E368">
    <cfRule type="expression" dxfId="77" priority="78">
      <formula>AND($C$8="",$D368&lt;&gt;"")</formula>
    </cfRule>
  </conditionalFormatting>
  <conditionalFormatting sqref="E367">
    <cfRule type="expression" dxfId="76" priority="77">
      <formula>AND($C$8="",$D367&lt;&gt;"")</formula>
    </cfRule>
  </conditionalFormatting>
  <conditionalFormatting sqref="E366">
    <cfRule type="expression" dxfId="75" priority="76">
      <formula>AND($C$8="",$D366&lt;&gt;"")</formula>
    </cfRule>
  </conditionalFormatting>
  <conditionalFormatting sqref="E365">
    <cfRule type="expression" dxfId="74" priority="75">
      <formula>AND($C$8="",$D365&lt;&gt;"")</formula>
    </cfRule>
  </conditionalFormatting>
  <conditionalFormatting sqref="E364">
    <cfRule type="expression" dxfId="73" priority="74">
      <formula>AND($C$8="",$D364&lt;&gt;"")</formula>
    </cfRule>
  </conditionalFormatting>
  <conditionalFormatting sqref="E363">
    <cfRule type="expression" dxfId="72" priority="73">
      <formula>AND($C$8="",$D363&lt;&gt;"")</formula>
    </cfRule>
  </conditionalFormatting>
  <conditionalFormatting sqref="E362">
    <cfRule type="expression" dxfId="71" priority="72">
      <formula>AND($C$8="",$D362&lt;&gt;"")</formula>
    </cfRule>
  </conditionalFormatting>
  <conditionalFormatting sqref="E361">
    <cfRule type="expression" dxfId="70" priority="71">
      <formula>AND($C$8="",$D361&lt;&gt;"")</formula>
    </cfRule>
  </conditionalFormatting>
  <conditionalFormatting sqref="E360">
    <cfRule type="expression" dxfId="69" priority="70">
      <formula>AND($C$8="",$D360&lt;&gt;"")</formula>
    </cfRule>
  </conditionalFormatting>
  <conditionalFormatting sqref="E528">
    <cfRule type="expression" dxfId="68" priority="69">
      <formula>AND($C$8="",$D528&lt;&gt;"")</formula>
    </cfRule>
  </conditionalFormatting>
  <conditionalFormatting sqref="E527">
    <cfRule type="expression" dxfId="67" priority="68">
      <formula>AND($C$8="",$D527&lt;&gt;"")</formula>
    </cfRule>
  </conditionalFormatting>
  <conditionalFormatting sqref="E526">
    <cfRule type="expression" dxfId="66" priority="67">
      <formula>AND($C$8="",$D526&lt;&gt;"")</formula>
    </cfRule>
  </conditionalFormatting>
  <conditionalFormatting sqref="E525">
    <cfRule type="expression" dxfId="65" priority="66">
      <formula>AND($C$8="",$D525&lt;&gt;"")</formula>
    </cfRule>
  </conditionalFormatting>
  <conditionalFormatting sqref="E524">
    <cfRule type="expression" dxfId="64" priority="65">
      <formula>AND($C$8="",$D524&lt;&gt;"")</formula>
    </cfRule>
  </conditionalFormatting>
  <conditionalFormatting sqref="E523">
    <cfRule type="expression" dxfId="63" priority="64">
      <formula>AND($C$8="",$D523&lt;&gt;"")</formula>
    </cfRule>
  </conditionalFormatting>
  <conditionalFormatting sqref="E522">
    <cfRule type="expression" dxfId="62" priority="63">
      <formula>AND($C$8="",$D522&lt;&gt;"")</formula>
    </cfRule>
  </conditionalFormatting>
  <conditionalFormatting sqref="E521">
    <cfRule type="expression" dxfId="61" priority="62">
      <formula>AND($C$8="",$D521&lt;&gt;"")</formula>
    </cfRule>
  </conditionalFormatting>
  <conditionalFormatting sqref="E520">
    <cfRule type="expression" dxfId="60" priority="61">
      <formula>AND($C$8="",$D520&lt;&gt;"")</formula>
    </cfRule>
  </conditionalFormatting>
  <conditionalFormatting sqref="E519">
    <cfRule type="expression" dxfId="59" priority="60">
      <formula>AND($C$8="",$D519&lt;&gt;"")</formula>
    </cfRule>
  </conditionalFormatting>
  <conditionalFormatting sqref="E518">
    <cfRule type="expression" dxfId="58" priority="59">
      <formula>AND($C$8="",$D518&lt;&gt;"")</formula>
    </cfRule>
  </conditionalFormatting>
  <conditionalFormatting sqref="E517">
    <cfRule type="expression" dxfId="57" priority="58">
      <formula>AND($C$8="",$D517&lt;&gt;"")</formula>
    </cfRule>
  </conditionalFormatting>
  <conditionalFormatting sqref="E516">
    <cfRule type="expression" dxfId="56" priority="57">
      <formula>AND($C$8="",$D516&lt;&gt;"")</formula>
    </cfRule>
  </conditionalFormatting>
  <conditionalFormatting sqref="E515">
    <cfRule type="expression" dxfId="55" priority="56">
      <formula>AND($C$8="",$D515&lt;&gt;"")</formula>
    </cfRule>
  </conditionalFormatting>
  <conditionalFormatting sqref="E514">
    <cfRule type="expression" dxfId="54" priority="55">
      <formula>AND($C$8="",$D514&lt;&gt;"")</formula>
    </cfRule>
  </conditionalFormatting>
  <conditionalFormatting sqref="E513">
    <cfRule type="expression" dxfId="53" priority="54">
      <formula>AND($C$8="",$D513&lt;&gt;"")</formula>
    </cfRule>
  </conditionalFormatting>
  <conditionalFormatting sqref="E512">
    <cfRule type="expression" dxfId="52" priority="53">
      <formula>AND($C$8="",$D512&lt;&gt;"")</formula>
    </cfRule>
  </conditionalFormatting>
  <conditionalFormatting sqref="E511">
    <cfRule type="expression" dxfId="51" priority="52">
      <formula>AND($C$8="",$D511&lt;&gt;"")</formula>
    </cfRule>
  </conditionalFormatting>
  <conditionalFormatting sqref="E510">
    <cfRule type="expression" dxfId="50" priority="51">
      <formula>AND($C$8="",$D510&lt;&gt;"")</formula>
    </cfRule>
  </conditionalFormatting>
  <conditionalFormatting sqref="E509">
    <cfRule type="expression" dxfId="49" priority="50">
      <formula>AND($C$8="",$D509&lt;&gt;"")</formula>
    </cfRule>
  </conditionalFormatting>
  <conditionalFormatting sqref="E508">
    <cfRule type="expression" dxfId="48" priority="49">
      <formula>AND($C$8="",$D508&lt;&gt;"")</formula>
    </cfRule>
  </conditionalFormatting>
  <conditionalFormatting sqref="E507">
    <cfRule type="expression" dxfId="47" priority="48">
      <formula>AND($C$8="",$D507&lt;&gt;"")</formula>
    </cfRule>
  </conditionalFormatting>
  <conditionalFormatting sqref="E506">
    <cfRule type="expression" dxfId="46" priority="47">
      <formula>AND($C$8="",$D506&lt;&gt;"")</formula>
    </cfRule>
  </conditionalFormatting>
  <conditionalFormatting sqref="E505">
    <cfRule type="expression" dxfId="45" priority="46">
      <formula>AND($C$8="",$D505&lt;&gt;"")</formula>
    </cfRule>
  </conditionalFormatting>
  <conditionalFormatting sqref="E504">
    <cfRule type="expression" dxfId="44" priority="45">
      <formula>AND($C$8="",$D504&lt;&gt;"")</formula>
    </cfRule>
  </conditionalFormatting>
  <conditionalFormatting sqref="E503">
    <cfRule type="expression" dxfId="43" priority="44">
      <formula>AND($C$8="",$D503&lt;&gt;"")</formula>
    </cfRule>
  </conditionalFormatting>
  <conditionalFormatting sqref="E502">
    <cfRule type="expression" dxfId="42" priority="43">
      <formula>AND($C$8="",$D502&lt;&gt;"")</formula>
    </cfRule>
  </conditionalFormatting>
  <conditionalFormatting sqref="E501">
    <cfRule type="expression" dxfId="41" priority="42">
      <formula>AND($C$8="",$D501&lt;&gt;"")</formula>
    </cfRule>
  </conditionalFormatting>
  <conditionalFormatting sqref="E500">
    <cfRule type="expression" dxfId="40" priority="41">
      <formula>AND($C$8="",$D500&lt;&gt;"")</formula>
    </cfRule>
  </conditionalFormatting>
  <conditionalFormatting sqref="E499">
    <cfRule type="expression" dxfId="39" priority="40">
      <formula>AND($C$8="",$D499&lt;&gt;"")</formula>
    </cfRule>
  </conditionalFormatting>
  <conditionalFormatting sqref="E498">
    <cfRule type="expression" dxfId="38" priority="39">
      <formula>AND($C$8="",$D498&lt;&gt;"")</formula>
    </cfRule>
  </conditionalFormatting>
  <conditionalFormatting sqref="E497">
    <cfRule type="expression" dxfId="37" priority="38">
      <formula>AND($C$8="",$D497&lt;&gt;"")</formula>
    </cfRule>
  </conditionalFormatting>
  <conditionalFormatting sqref="E496">
    <cfRule type="expression" dxfId="36" priority="37">
      <formula>AND($C$8="",$D496&lt;&gt;"")</formula>
    </cfRule>
  </conditionalFormatting>
  <conditionalFormatting sqref="E495">
    <cfRule type="expression" dxfId="35" priority="36">
      <formula>AND($C$8="",$D495&lt;&gt;"")</formula>
    </cfRule>
  </conditionalFormatting>
  <conditionalFormatting sqref="E494">
    <cfRule type="expression" dxfId="34" priority="35">
      <formula>AND($C$8="",$D494&lt;&gt;"")</formula>
    </cfRule>
  </conditionalFormatting>
  <conditionalFormatting sqref="E493">
    <cfRule type="expression" dxfId="33" priority="34">
      <formula>AND($C$8="",$D493&lt;&gt;"")</formula>
    </cfRule>
  </conditionalFormatting>
  <conditionalFormatting sqref="E492">
    <cfRule type="expression" dxfId="32" priority="33">
      <formula>AND($C$8="",$D492&lt;&gt;"")</formula>
    </cfRule>
  </conditionalFormatting>
  <conditionalFormatting sqref="E491">
    <cfRule type="expression" dxfId="31" priority="32">
      <formula>AND($C$8="",$D491&lt;&gt;"")</formula>
    </cfRule>
  </conditionalFormatting>
  <conditionalFormatting sqref="E490">
    <cfRule type="expression" dxfId="30" priority="31">
      <formula>AND($C$8="",$D490&lt;&gt;"")</formula>
    </cfRule>
  </conditionalFormatting>
  <conditionalFormatting sqref="E489">
    <cfRule type="expression" dxfId="29" priority="30">
      <formula>AND($C$8="",$D489&lt;&gt;"")</formula>
    </cfRule>
  </conditionalFormatting>
  <conditionalFormatting sqref="E488">
    <cfRule type="expression" dxfId="28" priority="29">
      <formula>AND($C$8="",$D488&lt;&gt;"")</formula>
    </cfRule>
  </conditionalFormatting>
  <conditionalFormatting sqref="E487">
    <cfRule type="expression" dxfId="27" priority="28">
      <formula>AND($C$8="",$D487&lt;&gt;"")</formula>
    </cfRule>
  </conditionalFormatting>
  <conditionalFormatting sqref="E486">
    <cfRule type="expression" dxfId="26" priority="27">
      <formula>AND($C$8="",$D486&lt;&gt;"")</formula>
    </cfRule>
  </conditionalFormatting>
  <conditionalFormatting sqref="E485">
    <cfRule type="expression" dxfId="25" priority="26">
      <formula>AND($C$8="",$D485&lt;&gt;"")</formula>
    </cfRule>
  </conditionalFormatting>
  <conditionalFormatting sqref="E484">
    <cfRule type="expression" dxfId="24" priority="25">
      <formula>AND($C$8="",$D484&lt;&gt;"")</formula>
    </cfRule>
  </conditionalFormatting>
  <conditionalFormatting sqref="E483">
    <cfRule type="expression" dxfId="23" priority="24">
      <formula>AND($C$8="",$D483&lt;&gt;"")</formula>
    </cfRule>
  </conditionalFormatting>
  <conditionalFormatting sqref="E482">
    <cfRule type="expression" dxfId="22" priority="23">
      <formula>AND($C$8="",$D482&lt;&gt;"")</formula>
    </cfRule>
  </conditionalFormatting>
  <conditionalFormatting sqref="E481">
    <cfRule type="expression" dxfId="21" priority="22">
      <formula>AND($C$8="",$D481&lt;&gt;"")</formula>
    </cfRule>
  </conditionalFormatting>
  <conditionalFormatting sqref="E480">
    <cfRule type="expression" dxfId="20" priority="21">
      <formula>AND($C$8="",$D480&lt;&gt;"")</formula>
    </cfRule>
  </conditionalFormatting>
  <conditionalFormatting sqref="E479">
    <cfRule type="expression" dxfId="19" priority="20">
      <formula>AND($C$8="",$D479&lt;&gt;"")</formula>
    </cfRule>
  </conditionalFormatting>
  <conditionalFormatting sqref="E478">
    <cfRule type="expression" dxfId="18" priority="19">
      <formula>AND($C$8="",$D478&lt;&gt;"")</formula>
    </cfRule>
  </conditionalFormatting>
  <conditionalFormatting sqref="E477">
    <cfRule type="expression" dxfId="17" priority="18">
      <formula>AND($C$8="",$D477&lt;&gt;"")</formula>
    </cfRule>
  </conditionalFormatting>
  <conditionalFormatting sqref="E476">
    <cfRule type="expression" dxfId="16" priority="17">
      <formula>AND($C$8="",$D476&lt;&gt;"")</formula>
    </cfRule>
  </conditionalFormatting>
  <conditionalFormatting sqref="E475">
    <cfRule type="expression" dxfId="15" priority="16">
      <formula>AND($C$8="",$D475&lt;&gt;"")</formula>
    </cfRule>
  </conditionalFormatting>
  <conditionalFormatting sqref="E474">
    <cfRule type="expression" dxfId="14" priority="15">
      <formula>AND($C$8="",$D474&lt;&gt;"")</formula>
    </cfRule>
  </conditionalFormatting>
  <conditionalFormatting sqref="E473">
    <cfRule type="expression" dxfId="13" priority="14">
      <formula>AND($C$8="",$D473&lt;&gt;"")</formula>
    </cfRule>
  </conditionalFormatting>
  <conditionalFormatting sqref="E472">
    <cfRule type="expression" dxfId="12" priority="13">
      <formula>AND($C$8="",$D472&lt;&gt;"")</formula>
    </cfRule>
  </conditionalFormatting>
  <conditionalFormatting sqref="E471">
    <cfRule type="expression" dxfId="11" priority="12">
      <formula>AND($C$8="",$D471&lt;&gt;"")</formula>
    </cfRule>
  </conditionalFormatting>
  <conditionalFormatting sqref="E470">
    <cfRule type="expression" dxfId="10" priority="11">
      <formula>AND($C$8="",$D470&lt;&gt;"")</formula>
    </cfRule>
  </conditionalFormatting>
  <conditionalFormatting sqref="E469">
    <cfRule type="expression" dxfId="9" priority="10">
      <formula>AND($C$8="",$D469&lt;&gt;"")</formula>
    </cfRule>
  </conditionalFormatting>
  <conditionalFormatting sqref="E468">
    <cfRule type="expression" dxfId="8" priority="9">
      <formula>AND($C$8="",$D468&lt;&gt;"")</formula>
    </cfRule>
  </conditionalFormatting>
  <conditionalFormatting sqref="E467">
    <cfRule type="expression" dxfId="7" priority="8">
      <formula>AND($C$8="",$D467&lt;&gt;"")</formula>
    </cfRule>
  </conditionalFormatting>
  <conditionalFormatting sqref="E466">
    <cfRule type="expression" dxfId="6" priority="7">
      <formula>AND($C$8="",$D466&lt;&gt;"")</formula>
    </cfRule>
  </conditionalFormatting>
  <conditionalFormatting sqref="E465">
    <cfRule type="expression" dxfId="5" priority="6">
      <formula>AND($C$8="",$D465&lt;&gt;"")</formula>
    </cfRule>
  </conditionalFormatting>
  <conditionalFormatting sqref="E464">
    <cfRule type="expression" dxfId="4" priority="5">
      <formula>AND($C$8="",$D464&lt;&gt;"")</formula>
    </cfRule>
  </conditionalFormatting>
  <conditionalFormatting sqref="E463">
    <cfRule type="expression" dxfId="3" priority="4">
      <formula>AND($C$8="",$D463&lt;&gt;"")</formula>
    </cfRule>
  </conditionalFormatting>
  <conditionalFormatting sqref="E462">
    <cfRule type="expression" dxfId="2" priority="3">
      <formula>AND($C$8="",$D462&lt;&gt;"")</formula>
    </cfRule>
  </conditionalFormatting>
  <conditionalFormatting sqref="E461">
    <cfRule type="expression" dxfId="1" priority="2">
      <formula>AND($C$8="",$D461&lt;&gt;"")</formula>
    </cfRule>
  </conditionalFormatting>
  <conditionalFormatting sqref="E460">
    <cfRule type="expression" dxfId="0" priority="1">
      <formula>AND($C$8="",$D460&lt;&gt;"")</formula>
    </cfRule>
  </conditionalFormatting>
  <dataValidations count="5">
    <dataValidation type="list" allowBlank="1" showInputMessage="1" showErrorMessage="1" sqref="C21:H22" xr:uid="{00000000-0002-0000-0100-000000000000}">
      <formula1>$A$561:$A$579</formula1>
    </dataValidation>
    <dataValidation type="list" allowBlank="1" showInputMessage="1" showErrorMessage="1" sqref="H13" xr:uid="{00000000-0002-0000-0100-000001000000}">
      <formula1>$A$578:$A$582</formula1>
    </dataValidation>
    <dataValidation type="list" allowBlank="1" showInputMessage="1" showErrorMessage="1" sqref="C540:C546 C16:H16" xr:uid="{00000000-0002-0000-0100-000002000000}">
      <formula1>$A$584:$A$604</formula1>
    </dataValidation>
    <dataValidation type="list" allowBlank="1" showInputMessage="1" showErrorMessage="1" sqref="C17:H20" xr:uid="{00000000-0002-0000-0100-000003000000}">
      <formula1>$A$583:$A$604</formula1>
    </dataValidation>
    <dataValidation type="list" allowBlank="1" showInputMessage="1" showErrorMessage="1" sqref="C8" xr:uid="{00000000-0002-0000-0100-000004000000}">
      <formula1>$A$576:$A$577</formula1>
    </dataValidation>
  </dataValidations>
  <pageMargins left="0.45" right="0.2" top="0.25" bottom="0.25" header="0.05" footer="0.05"/>
  <pageSetup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CopyInsertRow">
                <anchor moveWithCells="1" sizeWithCells="1">
                  <from>
                    <xdr:col>1</xdr:col>
                    <xdr:colOff>0</xdr:colOff>
                    <xdr:row>20</xdr:row>
                    <xdr:rowOff>76200</xdr:rowOff>
                  </from>
                  <to>
                    <xdr:col>8</xdr:col>
                    <xdr:colOff>0</xdr:colOff>
                    <xdr:row>22</xdr:row>
                    <xdr:rowOff>142875</xdr:rowOff>
                  </to>
                </anchor>
              </controlPr>
            </control>
          </mc:Choice>
        </mc:AlternateContent>
        <mc:AlternateContent xmlns:mc="http://schemas.openxmlformats.org/markup-compatibility/2006">
          <mc:Choice Requires="x14">
            <control shapeId="9218" r:id="rId5" name="Button 2">
              <controlPr defaultSize="0" print="0" autoFill="0" autoPict="0" macro="[0]!CopyInsertRow">
                <anchor moveWithCells="1" sizeWithCells="1">
                  <from>
                    <xdr:col>1</xdr:col>
                    <xdr:colOff>19050</xdr:colOff>
                    <xdr:row>530</xdr:row>
                    <xdr:rowOff>114300</xdr:rowOff>
                  </from>
                  <to>
                    <xdr:col>8</xdr:col>
                    <xdr:colOff>0</xdr:colOff>
                    <xdr:row>532</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sheetPr>
  <dimension ref="A1:J29"/>
  <sheetViews>
    <sheetView topLeftCell="A7" zoomScaleNormal="100" zoomScaleSheetLayoutView="80" workbookViewId="0">
      <selection activeCell="K19" sqref="K19"/>
    </sheetView>
  </sheetViews>
  <sheetFormatPr defaultColWidth="9.140625" defaultRowHeight="15" x14ac:dyDescent="0.25"/>
  <cols>
    <col min="1" max="9" width="10.5703125" style="90" customWidth="1"/>
    <col min="10" max="16384" width="9.140625" style="90"/>
  </cols>
  <sheetData>
    <row r="1" spans="1:10" x14ac:dyDescent="0.25">
      <c r="A1" s="120" t="s">
        <v>172</v>
      </c>
      <c r="B1" s="121"/>
      <c r="C1" s="121"/>
      <c r="D1" s="121"/>
      <c r="E1" s="121"/>
      <c r="F1" s="121"/>
      <c r="G1" s="121"/>
      <c r="H1" s="121"/>
      <c r="I1" s="121"/>
      <c r="J1" s="18"/>
    </row>
    <row r="2" spans="1:10" x14ac:dyDescent="0.25">
      <c r="A2" s="120" t="s">
        <v>156</v>
      </c>
      <c r="B2" s="121"/>
      <c r="C2" s="121"/>
      <c r="D2" s="121"/>
      <c r="E2" s="121"/>
      <c r="F2" s="121"/>
      <c r="G2" s="121"/>
      <c r="H2" s="121"/>
      <c r="I2" s="121"/>
      <c r="J2" s="18"/>
    </row>
    <row r="3" spans="1:10" ht="8.65" customHeight="1" x14ac:dyDescent="0.25">
      <c r="A3" s="122"/>
      <c r="B3" s="122"/>
      <c r="C3" s="122"/>
      <c r="D3" s="122"/>
      <c r="E3" s="122"/>
      <c r="F3" s="122"/>
      <c r="G3" s="122"/>
      <c r="H3" s="122"/>
      <c r="I3" s="122"/>
      <c r="J3" s="18"/>
    </row>
    <row r="4" spans="1:10" ht="66.75" customHeight="1" x14ac:dyDescent="0.25">
      <c r="A4" s="192" t="s">
        <v>30</v>
      </c>
      <c r="B4" s="192"/>
      <c r="C4" s="192"/>
      <c r="D4" s="192"/>
      <c r="E4" s="192"/>
      <c r="F4" s="192"/>
      <c r="G4" s="192"/>
      <c r="H4" s="192"/>
      <c r="I4" s="192"/>
      <c r="J4" s="18"/>
    </row>
    <row r="5" spans="1:10" ht="9.75" customHeight="1" x14ac:dyDescent="0.25">
      <c r="A5" s="122"/>
      <c r="B5" s="122"/>
      <c r="C5" s="122"/>
      <c r="D5" s="122"/>
      <c r="E5" s="122"/>
      <c r="F5" s="122"/>
      <c r="G5" s="122"/>
      <c r="H5" s="122"/>
      <c r="I5" s="122"/>
      <c r="J5" s="18"/>
    </row>
    <row r="6" spans="1:10" ht="45" customHeight="1" x14ac:dyDescent="0.25">
      <c r="A6" s="147" t="s">
        <v>20</v>
      </c>
      <c r="B6" s="147"/>
      <c r="C6" s="147"/>
      <c r="D6" s="147"/>
      <c r="E6" s="147"/>
      <c r="F6" s="147"/>
      <c r="G6" s="147"/>
      <c r="H6" s="147"/>
      <c r="I6" s="147"/>
      <c r="J6" s="18"/>
    </row>
    <row r="7" spans="1:10" ht="9.4" customHeight="1" x14ac:dyDescent="0.25">
      <c r="A7" s="122"/>
      <c r="B7" s="122"/>
      <c r="C7" s="122"/>
      <c r="D7" s="122"/>
      <c r="E7" s="122"/>
      <c r="F7" s="122"/>
      <c r="G7" s="122"/>
      <c r="H7" s="122"/>
      <c r="I7" s="122"/>
      <c r="J7" s="18"/>
    </row>
    <row r="8" spans="1:10" ht="45.75" customHeight="1" x14ac:dyDescent="0.25">
      <c r="A8" s="147" t="s">
        <v>31</v>
      </c>
      <c r="B8" s="147"/>
      <c r="C8" s="147"/>
      <c r="D8" s="147"/>
      <c r="E8" s="147"/>
      <c r="F8" s="147"/>
      <c r="G8" s="147"/>
      <c r="H8" s="147"/>
      <c r="I8" s="147"/>
      <c r="J8" s="18"/>
    </row>
    <row r="9" spans="1:10" ht="9" customHeight="1" x14ac:dyDescent="0.25">
      <c r="A9" s="118"/>
      <c r="B9" s="118"/>
      <c r="C9" s="118"/>
      <c r="D9" s="118"/>
      <c r="E9" s="118"/>
      <c r="F9" s="118"/>
      <c r="G9" s="118"/>
      <c r="H9" s="118"/>
      <c r="I9" s="118"/>
      <c r="J9" s="18"/>
    </row>
    <row r="10" spans="1:10" ht="136.5" customHeight="1" x14ac:dyDescent="0.25">
      <c r="A10" s="152" t="s">
        <v>181</v>
      </c>
      <c r="B10" s="152"/>
      <c r="C10" s="152"/>
      <c r="D10" s="152"/>
      <c r="E10" s="152"/>
      <c r="F10" s="152"/>
      <c r="G10" s="152"/>
      <c r="H10" s="152"/>
      <c r="I10" s="152"/>
      <c r="J10" s="18"/>
    </row>
    <row r="11" spans="1:10" ht="9.4" customHeight="1" x14ac:dyDescent="0.25">
      <c r="A11" s="118"/>
      <c r="B11" s="118"/>
      <c r="C11" s="118"/>
      <c r="D11" s="118"/>
      <c r="E11" s="118"/>
      <c r="F11" s="118"/>
      <c r="G11" s="118"/>
      <c r="H11" s="118"/>
      <c r="I11" s="118"/>
      <c r="J11" s="18"/>
    </row>
    <row r="12" spans="1:10" ht="102.75" customHeight="1" x14ac:dyDescent="0.25">
      <c r="A12" s="193" t="s">
        <v>182</v>
      </c>
      <c r="B12" s="193"/>
      <c r="C12" s="193"/>
      <c r="D12" s="193"/>
      <c r="E12" s="193"/>
      <c r="F12" s="193"/>
      <c r="G12" s="193"/>
      <c r="H12" s="193"/>
      <c r="I12" s="193"/>
      <c r="J12" s="18"/>
    </row>
    <row r="13" spans="1:10" ht="9" customHeight="1" x14ac:dyDescent="0.25">
      <c r="A13" s="122"/>
      <c r="B13" s="122"/>
      <c r="C13" s="122"/>
      <c r="D13" s="122"/>
      <c r="E13" s="122"/>
      <c r="F13" s="122"/>
      <c r="G13" s="122"/>
      <c r="H13" s="122"/>
      <c r="I13" s="122"/>
      <c r="J13" s="18"/>
    </row>
    <row r="14" spans="1:10" ht="54.75" customHeight="1" x14ac:dyDescent="0.25">
      <c r="A14" s="147" t="s">
        <v>159</v>
      </c>
      <c r="B14" s="147"/>
      <c r="C14" s="147"/>
      <c r="D14" s="147"/>
      <c r="E14" s="147"/>
      <c r="F14" s="147"/>
      <c r="G14" s="147"/>
      <c r="H14" s="147"/>
      <c r="I14" s="147"/>
      <c r="J14" s="18"/>
    </row>
    <row r="15" spans="1:10" ht="7.15" customHeight="1" x14ac:dyDescent="0.25">
      <c r="A15" s="18" t="s">
        <v>21</v>
      </c>
      <c r="B15" s="18"/>
      <c r="C15" s="18"/>
      <c r="D15" s="18"/>
      <c r="E15" s="18"/>
      <c r="F15" s="18"/>
      <c r="G15" s="18"/>
      <c r="H15" s="18"/>
      <c r="I15" s="18"/>
      <c r="J15" s="18"/>
    </row>
    <row r="16" spans="1:10" ht="14.25" customHeight="1" x14ac:dyDescent="0.25">
      <c r="A16" s="16" t="s">
        <v>22</v>
      </c>
      <c r="B16" s="17"/>
      <c r="C16" s="17"/>
      <c r="D16" s="17"/>
      <c r="E16" s="17"/>
      <c r="F16" s="17"/>
      <c r="G16" s="17"/>
      <c r="H16" s="17"/>
      <c r="I16" s="17"/>
      <c r="J16" s="18"/>
    </row>
    <row r="17" spans="1:10" x14ac:dyDescent="0.25">
      <c r="A17" s="191" t="s">
        <v>164</v>
      </c>
      <c r="B17" s="191"/>
      <c r="C17" s="191"/>
      <c r="D17" s="191"/>
      <c r="E17" s="191"/>
      <c r="F17" s="191"/>
      <c r="G17" s="191"/>
      <c r="H17" s="191"/>
      <c r="I17" s="191"/>
      <c r="J17" s="18"/>
    </row>
    <row r="18" spans="1:10" ht="5.65" customHeight="1" x14ac:dyDescent="0.25">
      <c r="A18" s="139"/>
      <c r="B18" s="139"/>
      <c r="C18" s="139"/>
      <c r="D18" s="139"/>
      <c r="E18" s="139"/>
      <c r="F18" s="139"/>
      <c r="G18" s="139"/>
      <c r="H18" s="139"/>
      <c r="I18" s="139"/>
      <c r="J18" s="18"/>
    </row>
    <row r="19" spans="1:10" ht="12.75" customHeight="1" x14ac:dyDescent="0.25">
      <c r="A19" s="189" t="s">
        <v>151</v>
      </c>
      <c r="B19" s="189"/>
      <c r="C19" s="189"/>
      <c r="D19" s="189"/>
      <c r="E19" s="189"/>
      <c r="F19" s="189"/>
      <c r="G19" s="189"/>
      <c r="H19" s="189"/>
      <c r="I19" s="189"/>
      <c r="J19" s="18"/>
    </row>
    <row r="20" spans="1:10" ht="5.65" customHeight="1" x14ac:dyDescent="0.25">
      <c r="A20" s="139"/>
      <c r="B20" s="139"/>
      <c r="C20" s="139"/>
      <c r="D20" s="139"/>
      <c r="E20" s="139"/>
      <c r="F20" s="139"/>
      <c r="G20" s="139"/>
      <c r="H20" s="139"/>
      <c r="I20" s="139"/>
      <c r="J20" s="18"/>
    </row>
    <row r="21" spans="1:10" ht="13.15" customHeight="1" x14ac:dyDescent="0.25">
      <c r="A21" s="137" t="s">
        <v>23</v>
      </c>
      <c r="B21" s="138"/>
      <c r="C21" s="138"/>
      <c r="D21" s="138"/>
      <c r="E21" s="138"/>
      <c r="F21" s="138"/>
      <c r="G21" s="138"/>
      <c r="H21" s="138"/>
      <c r="I21" s="138"/>
      <c r="J21" s="18"/>
    </row>
    <row r="22" spans="1:10" s="94" customFormat="1" ht="13.5" customHeight="1" x14ac:dyDescent="0.25">
      <c r="A22" s="190" t="s">
        <v>165</v>
      </c>
      <c r="B22" s="190"/>
      <c r="C22" s="190"/>
      <c r="D22" s="190"/>
      <c r="E22" s="190"/>
      <c r="F22" s="190"/>
      <c r="G22" s="190"/>
      <c r="H22" s="190"/>
      <c r="I22" s="190"/>
      <c r="J22" s="20"/>
    </row>
    <row r="23" spans="1:10" s="94" customFormat="1" ht="13.5" customHeight="1" x14ac:dyDescent="0.25">
      <c r="A23" s="190" t="s">
        <v>166</v>
      </c>
      <c r="B23" s="190"/>
      <c r="C23" s="190"/>
      <c r="D23" s="190"/>
      <c r="E23" s="190"/>
      <c r="F23" s="190"/>
      <c r="G23" s="190"/>
      <c r="H23" s="190"/>
      <c r="I23" s="190"/>
      <c r="J23" s="20"/>
    </row>
    <row r="24" spans="1:10" s="94" customFormat="1" ht="13.5" customHeight="1" x14ac:dyDescent="0.25">
      <c r="A24" s="190" t="s">
        <v>167</v>
      </c>
      <c r="B24" s="190"/>
      <c r="C24" s="190"/>
      <c r="D24" s="190"/>
      <c r="E24" s="190"/>
      <c r="F24" s="190"/>
      <c r="G24" s="190"/>
      <c r="H24" s="190"/>
      <c r="I24" s="190"/>
      <c r="J24" s="20"/>
    </row>
    <row r="25" spans="1:10" s="94" customFormat="1" ht="13.5" customHeight="1" x14ac:dyDescent="0.25">
      <c r="A25" s="190" t="s">
        <v>168</v>
      </c>
      <c r="B25" s="190"/>
      <c r="C25" s="190"/>
      <c r="D25" s="190"/>
      <c r="E25" s="190"/>
      <c r="F25" s="190"/>
      <c r="G25" s="190"/>
      <c r="H25" s="190"/>
      <c r="I25" s="190"/>
      <c r="J25" s="20"/>
    </row>
    <row r="26" spans="1:10" s="94" customFormat="1" ht="4.5" customHeight="1" x14ac:dyDescent="0.25">
      <c r="A26" s="145"/>
      <c r="B26" s="139"/>
      <c r="C26" s="139"/>
      <c r="D26" s="139"/>
      <c r="E26" s="139"/>
      <c r="F26" s="139"/>
      <c r="G26" s="139"/>
      <c r="H26" s="139"/>
      <c r="I26" s="139"/>
      <c r="J26" s="20"/>
    </row>
    <row r="27" spans="1:10" s="94" customFormat="1" x14ac:dyDescent="0.25">
      <c r="A27" s="190" t="s">
        <v>169</v>
      </c>
      <c r="B27" s="190"/>
      <c r="C27" s="190"/>
      <c r="D27" s="190"/>
      <c r="E27" s="190"/>
      <c r="F27" s="190"/>
      <c r="G27" s="190"/>
      <c r="H27" s="190"/>
      <c r="I27" s="190"/>
      <c r="J27" s="20"/>
    </row>
    <row r="28" spans="1:10" s="94" customFormat="1" x14ac:dyDescent="0.25">
      <c r="A28" s="20"/>
      <c r="B28" s="20"/>
      <c r="C28" s="20"/>
      <c r="D28" s="20"/>
      <c r="E28" s="20"/>
      <c r="F28" s="20"/>
      <c r="G28" s="20"/>
      <c r="H28" s="20"/>
      <c r="I28" s="20"/>
      <c r="J28" s="20"/>
    </row>
    <row r="29" spans="1:10" x14ac:dyDescent="0.25">
      <c r="A29" s="18"/>
      <c r="B29" s="18"/>
      <c r="C29" s="18"/>
      <c r="D29" s="18"/>
      <c r="E29" s="18"/>
      <c r="F29" s="18"/>
      <c r="G29" s="18"/>
      <c r="H29" s="18"/>
      <c r="I29" s="18"/>
      <c r="J29" s="18"/>
    </row>
  </sheetData>
  <sheetProtection algorithmName="SHA-512" hashValue="e6tzxjBRPsgmrJsoEPT5dcz9f8GYEKTAMVARxow36MP+vCQbCx/DHkDxrUDyUNy9UZtTKnGv8/+qhX8Y9MRIkQ==" saltValue="woLfVlzI78nf0KG/am09mw==" spinCount="100000" sheet="1" selectLockedCells="1"/>
  <mergeCells count="13">
    <mergeCell ref="A17:I17"/>
    <mergeCell ref="A4:I4"/>
    <mergeCell ref="A6:I6"/>
    <mergeCell ref="A8:I8"/>
    <mergeCell ref="A10:I10"/>
    <mergeCell ref="A14:I14"/>
    <mergeCell ref="A12:I12"/>
    <mergeCell ref="A19:I19"/>
    <mergeCell ref="A23:I23"/>
    <mergeCell ref="A22:I22"/>
    <mergeCell ref="A27:I27"/>
    <mergeCell ref="A25:I25"/>
    <mergeCell ref="A24:I24"/>
  </mergeCells>
  <hyperlinks>
    <hyperlink ref="A17" r:id="rId1" xr:uid="{00000000-0004-0000-0200-000000000000}"/>
  </hyperlinks>
  <pageMargins left="0.45" right="0.45" top="0.75" bottom="0.75" header="0.3" footer="0.3"/>
  <pageSetup orientation="portrait" r:id="rId2"/>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sheetPr>
  <dimension ref="A1:K51"/>
  <sheetViews>
    <sheetView zoomScaleNormal="100" zoomScaleSheetLayoutView="100" zoomScalePageLayoutView="85" workbookViewId="0">
      <selection activeCell="C25" sqref="C25:F25"/>
    </sheetView>
  </sheetViews>
  <sheetFormatPr defaultRowHeight="15" x14ac:dyDescent="0.25"/>
  <cols>
    <col min="1" max="1" width="26.42578125" style="90" customWidth="1"/>
    <col min="2" max="2" width="1.5703125" style="90" customWidth="1"/>
    <col min="3" max="3" width="11.85546875" style="90" customWidth="1"/>
    <col min="4" max="4" width="10.7109375" style="90" customWidth="1"/>
    <col min="5" max="6" width="9.140625" style="90"/>
    <col min="7" max="9" width="8" style="90" customWidth="1"/>
    <col min="10" max="10" width="9.140625" style="90" customWidth="1"/>
    <col min="11" max="16384" width="9.140625" style="90"/>
  </cols>
  <sheetData>
    <row r="1" spans="1:11" x14ac:dyDescent="0.25">
      <c r="A1" s="127" t="s">
        <v>172</v>
      </c>
      <c r="B1" s="17"/>
      <c r="C1" s="17"/>
      <c r="D1" s="17"/>
      <c r="E1" s="17"/>
      <c r="F1" s="17"/>
      <c r="G1" s="17"/>
      <c r="H1" s="17"/>
      <c r="I1" s="17"/>
      <c r="J1" s="18"/>
      <c r="K1" s="18"/>
    </row>
    <row r="2" spans="1:11" x14ac:dyDescent="0.25">
      <c r="A2" s="16" t="s">
        <v>154</v>
      </c>
      <c r="B2" s="17"/>
      <c r="C2" s="17"/>
      <c r="D2" s="17"/>
      <c r="E2" s="17"/>
      <c r="F2" s="17"/>
      <c r="G2" s="17"/>
      <c r="H2" s="17"/>
      <c r="I2" s="17"/>
      <c r="J2" s="18"/>
      <c r="K2" s="18"/>
    </row>
    <row r="3" spans="1:11" ht="4.9000000000000004" customHeight="1" x14ac:dyDescent="0.25">
      <c r="A3" s="18"/>
      <c r="B3" s="18"/>
      <c r="C3" s="18"/>
      <c r="D3" s="18"/>
      <c r="E3" s="18"/>
      <c r="F3" s="18"/>
      <c r="G3" s="18"/>
      <c r="H3" s="18"/>
      <c r="I3" s="18"/>
      <c r="J3" s="18"/>
      <c r="K3" s="18"/>
    </row>
    <row r="4" spans="1:11" x14ac:dyDescent="0.25">
      <c r="A4" s="18" t="s">
        <v>6</v>
      </c>
      <c r="B4" s="18"/>
      <c r="C4" s="18"/>
      <c r="D4" s="18"/>
      <c r="E4" s="18"/>
      <c r="F4" s="18"/>
      <c r="G4" s="18"/>
      <c r="H4" s="18"/>
      <c r="I4" s="18"/>
      <c r="J4" s="18"/>
      <c r="K4" s="18"/>
    </row>
    <row r="5" spans="1:11" ht="4.9000000000000004" customHeight="1" x14ac:dyDescent="0.25">
      <c r="A5" s="18"/>
      <c r="B5" s="18"/>
      <c r="C5" s="18"/>
      <c r="D5" s="18"/>
      <c r="E5" s="18"/>
      <c r="F5" s="18"/>
      <c r="G5" s="18"/>
      <c r="H5" s="18"/>
      <c r="I5" s="18"/>
      <c r="J5" s="18"/>
      <c r="K5" s="18"/>
    </row>
    <row r="6" spans="1:11" x14ac:dyDescent="0.25">
      <c r="A6" s="18" t="s">
        <v>18</v>
      </c>
      <c r="B6" s="18"/>
      <c r="C6" s="201">
        <f>'Vendor Worksheet'!C5:H5</f>
        <v>0</v>
      </c>
      <c r="D6" s="202"/>
      <c r="E6" s="202"/>
      <c r="F6" s="203"/>
      <c r="G6" s="18"/>
      <c r="H6" s="18"/>
      <c r="I6" s="18"/>
      <c r="J6" s="18"/>
      <c r="K6" s="18"/>
    </row>
    <row r="7" spans="1:11" x14ac:dyDescent="0.25">
      <c r="A7" s="18" t="s">
        <v>1</v>
      </c>
      <c r="B7" s="21"/>
      <c r="C7" s="91">
        <f>'Vendor Worksheet'!C6:H6</f>
        <v>0</v>
      </c>
      <c r="D7" s="19"/>
      <c r="E7" s="19"/>
      <c r="F7" s="19"/>
      <c r="G7" s="18"/>
      <c r="H7" s="18"/>
      <c r="I7" s="18"/>
      <c r="J7" s="18"/>
      <c r="K7" s="18"/>
    </row>
    <row r="8" spans="1:11" x14ac:dyDescent="0.25">
      <c r="A8" s="18" t="s">
        <v>5</v>
      </c>
      <c r="B8" s="21"/>
      <c r="C8" s="91">
        <f>'Vendor Worksheet'!C7:H7</f>
        <v>0</v>
      </c>
      <c r="D8" s="19"/>
      <c r="E8" s="19"/>
      <c r="F8" s="19"/>
      <c r="G8" s="18"/>
      <c r="H8" s="18"/>
      <c r="I8" s="18"/>
      <c r="J8" s="18"/>
      <c r="K8" s="18"/>
    </row>
    <row r="9" spans="1:11" x14ac:dyDescent="0.25">
      <c r="A9" s="113" t="s">
        <v>155</v>
      </c>
      <c r="B9" s="21"/>
      <c r="C9" s="91" t="str">
        <f>'Vendor Worksheet'!C8:H8</f>
        <v>26 or more</v>
      </c>
      <c r="D9" s="19"/>
      <c r="E9" s="19"/>
      <c r="F9" s="19"/>
      <c r="G9" s="18"/>
      <c r="H9" s="18"/>
      <c r="I9" s="18"/>
      <c r="J9" s="18"/>
      <c r="K9" s="18"/>
    </row>
    <row r="10" spans="1:11" ht="4.9000000000000004" customHeight="1" x14ac:dyDescent="0.25">
      <c r="A10" s="18"/>
      <c r="B10" s="22"/>
      <c r="C10" s="23"/>
      <c r="D10" s="18"/>
      <c r="E10" s="18"/>
      <c r="F10" s="18"/>
      <c r="G10" s="18"/>
      <c r="H10" s="18"/>
      <c r="I10" s="18"/>
      <c r="J10" s="18"/>
      <c r="K10" s="18"/>
    </row>
    <row r="11" spans="1:11" x14ac:dyDescent="0.25">
      <c r="A11" s="18" t="s">
        <v>7</v>
      </c>
      <c r="B11" s="22"/>
      <c r="C11" s="194"/>
      <c r="D11" s="195"/>
      <c r="E11" s="195"/>
      <c r="F11" s="196"/>
      <c r="G11" s="18"/>
      <c r="H11" s="18"/>
      <c r="I11" s="18"/>
      <c r="J11" s="18"/>
      <c r="K11" s="18"/>
    </row>
    <row r="12" spans="1:11" x14ac:dyDescent="0.25">
      <c r="A12" s="18"/>
      <c r="B12" s="22"/>
      <c r="C12" s="194"/>
      <c r="D12" s="195"/>
      <c r="E12" s="195"/>
      <c r="F12" s="196"/>
      <c r="G12" s="18"/>
      <c r="H12" s="18"/>
      <c r="I12" s="18"/>
      <c r="J12" s="18"/>
      <c r="K12" s="18"/>
    </row>
    <row r="13" spans="1:11" x14ac:dyDescent="0.25">
      <c r="A13" s="18"/>
      <c r="B13" s="22"/>
      <c r="C13" s="194"/>
      <c r="D13" s="195"/>
      <c r="E13" s="195"/>
      <c r="F13" s="196"/>
      <c r="G13" s="18"/>
      <c r="H13" s="18"/>
      <c r="I13" s="18"/>
      <c r="J13" s="18"/>
      <c r="K13" s="18"/>
    </row>
    <row r="14" spans="1:11" x14ac:dyDescent="0.25">
      <c r="A14" s="18"/>
      <c r="B14" s="22"/>
      <c r="C14" s="194"/>
      <c r="D14" s="195"/>
      <c r="E14" s="195"/>
      <c r="F14" s="196"/>
      <c r="G14" s="18"/>
      <c r="H14" s="18"/>
      <c r="I14" s="18"/>
      <c r="J14" s="18"/>
      <c r="K14" s="18"/>
    </row>
    <row r="15" spans="1:11" ht="4.9000000000000004" customHeight="1" x14ac:dyDescent="0.25">
      <c r="A15" s="18"/>
      <c r="B15" s="22"/>
      <c r="C15" s="24"/>
      <c r="D15" s="18"/>
      <c r="E15" s="18"/>
      <c r="F15" s="18"/>
      <c r="G15" s="18"/>
      <c r="H15" s="18"/>
      <c r="I15" s="18"/>
      <c r="J15" s="18"/>
      <c r="K15" s="18"/>
    </row>
    <row r="16" spans="1:11" x14ac:dyDescent="0.25">
      <c r="A16" s="18" t="s">
        <v>8</v>
      </c>
      <c r="B16" s="22"/>
      <c r="C16" s="194"/>
      <c r="D16" s="195"/>
      <c r="E16" s="195"/>
      <c r="F16" s="196"/>
      <c r="G16" s="18"/>
      <c r="H16" s="18"/>
      <c r="I16" s="18"/>
      <c r="J16" s="18"/>
      <c r="K16" s="18"/>
    </row>
    <row r="17" spans="1:11" x14ac:dyDescent="0.25">
      <c r="A17" s="25" t="s">
        <v>9</v>
      </c>
      <c r="B17" s="22"/>
      <c r="C17" s="194"/>
      <c r="D17" s="195"/>
      <c r="E17" s="195"/>
      <c r="F17" s="196"/>
      <c r="G17" s="18"/>
      <c r="H17" s="18"/>
      <c r="I17" s="18"/>
      <c r="J17" s="18"/>
      <c r="K17" s="18"/>
    </row>
    <row r="18" spans="1:11" x14ac:dyDescent="0.25">
      <c r="A18" s="18"/>
      <c r="B18" s="22"/>
      <c r="C18" s="194"/>
      <c r="D18" s="195"/>
      <c r="E18" s="195"/>
      <c r="F18" s="196"/>
      <c r="G18" s="18"/>
      <c r="H18" s="18"/>
      <c r="I18" s="18"/>
      <c r="J18" s="18"/>
      <c r="K18" s="18"/>
    </row>
    <row r="19" spans="1:11" x14ac:dyDescent="0.25">
      <c r="A19" s="18"/>
      <c r="B19" s="22"/>
      <c r="C19" s="194"/>
      <c r="D19" s="195"/>
      <c r="E19" s="195"/>
      <c r="F19" s="196"/>
      <c r="G19" s="18"/>
      <c r="H19" s="18"/>
      <c r="I19" s="18"/>
      <c r="J19" s="18"/>
      <c r="K19" s="18"/>
    </row>
    <row r="20" spans="1:11" ht="5.45" customHeight="1" x14ac:dyDescent="0.25">
      <c r="A20" s="18"/>
      <c r="B20" s="22"/>
      <c r="C20" s="23"/>
      <c r="D20" s="18"/>
      <c r="E20" s="18"/>
      <c r="F20" s="18"/>
      <c r="G20" s="18"/>
      <c r="H20" s="18"/>
      <c r="I20" s="18"/>
      <c r="J20" s="18"/>
      <c r="K20" s="18"/>
    </row>
    <row r="21" spans="1:11" x14ac:dyDescent="0.25">
      <c r="A21" s="18" t="s">
        <v>10</v>
      </c>
      <c r="B21" s="18"/>
      <c r="C21" s="18"/>
      <c r="D21" s="18"/>
      <c r="E21" s="18"/>
      <c r="F21" s="18"/>
      <c r="G21" s="18"/>
      <c r="H21" s="18"/>
      <c r="I21" s="18"/>
      <c r="J21" s="18"/>
      <c r="K21" s="18"/>
    </row>
    <row r="22" spans="1:11" ht="12" customHeight="1" x14ac:dyDescent="0.25">
      <c r="A22" s="18"/>
      <c r="B22" s="18"/>
      <c r="C22" s="18" t="s">
        <v>11</v>
      </c>
      <c r="D22" s="18"/>
      <c r="E22" s="18"/>
      <c r="F22" s="18"/>
      <c r="G22" s="18"/>
      <c r="H22" s="18"/>
      <c r="I22" s="18"/>
      <c r="J22" s="18"/>
      <c r="K22" s="18"/>
    </row>
    <row r="23" spans="1:11" x14ac:dyDescent="0.25">
      <c r="A23" s="18" t="s">
        <v>12</v>
      </c>
      <c r="B23" s="18"/>
      <c r="C23" s="194"/>
      <c r="D23" s="195"/>
      <c r="E23" s="195"/>
      <c r="F23" s="196"/>
      <c r="G23" s="18"/>
      <c r="H23" s="18"/>
      <c r="I23" s="18"/>
      <c r="J23" s="18"/>
      <c r="K23" s="18"/>
    </row>
    <row r="24" spans="1:11" x14ac:dyDescent="0.25">
      <c r="A24" s="18" t="s">
        <v>13</v>
      </c>
      <c r="B24" s="18"/>
      <c r="C24" s="194"/>
      <c r="D24" s="195"/>
      <c r="E24" s="195"/>
      <c r="F24" s="196"/>
      <c r="G24" s="18"/>
      <c r="H24" s="18"/>
      <c r="I24" s="18"/>
      <c r="J24" s="18"/>
      <c r="K24" s="18"/>
    </row>
    <row r="25" spans="1:11" x14ac:dyDescent="0.25">
      <c r="A25" s="18" t="s">
        <v>14</v>
      </c>
      <c r="B25" s="18"/>
      <c r="C25" s="194"/>
      <c r="D25" s="195"/>
      <c r="E25" s="195"/>
      <c r="F25" s="196"/>
      <c r="G25" s="18"/>
      <c r="H25" s="18"/>
      <c r="I25" s="18"/>
      <c r="J25" s="18"/>
      <c r="K25" s="18"/>
    </row>
    <row r="26" spans="1:11" x14ac:dyDescent="0.25">
      <c r="A26" s="18" t="s">
        <v>15</v>
      </c>
      <c r="B26" s="18"/>
      <c r="C26" s="194"/>
      <c r="D26" s="195"/>
      <c r="E26" s="195"/>
      <c r="F26" s="196"/>
      <c r="G26" s="18"/>
      <c r="H26" s="18"/>
      <c r="I26" s="18"/>
      <c r="J26" s="18"/>
      <c r="K26" s="18"/>
    </row>
    <row r="27" spans="1:11" ht="4.9000000000000004" customHeight="1" x14ac:dyDescent="0.25">
      <c r="A27" s="18"/>
      <c r="B27" s="18"/>
      <c r="C27" s="18"/>
      <c r="D27" s="18"/>
      <c r="E27" s="18"/>
      <c r="F27" s="18"/>
      <c r="G27" s="18"/>
      <c r="H27" s="18"/>
      <c r="I27" s="18"/>
      <c r="J27" s="18"/>
      <c r="K27" s="18"/>
    </row>
    <row r="28" spans="1:11" x14ac:dyDescent="0.25">
      <c r="A28" s="18" t="s">
        <v>0</v>
      </c>
      <c r="B28" s="18"/>
      <c r="C28" s="92">
        <f>'Vendor Worksheet'!C13</f>
        <v>0</v>
      </c>
      <c r="D28" s="18"/>
      <c r="E28" s="18"/>
      <c r="F28" s="18"/>
      <c r="G28" s="18"/>
      <c r="H28" s="18"/>
      <c r="I28" s="18"/>
      <c r="J28" s="18"/>
      <c r="K28" s="18"/>
    </row>
    <row r="29" spans="1:11" x14ac:dyDescent="0.25">
      <c r="A29" s="18" t="s">
        <v>4</v>
      </c>
      <c r="B29" s="18"/>
      <c r="C29" s="92" t="e">
        <f>'Vendor Worksheet'!C14</f>
        <v>#DIV/0!</v>
      </c>
      <c r="D29" s="18"/>
      <c r="E29" s="18"/>
      <c r="F29" s="18"/>
      <c r="G29" s="18"/>
      <c r="H29" s="18"/>
      <c r="I29" s="18"/>
      <c r="J29" s="18"/>
      <c r="K29" s="18"/>
    </row>
    <row r="30" spans="1:11" x14ac:dyDescent="0.25">
      <c r="A30" s="18" t="s">
        <v>3</v>
      </c>
      <c r="B30" s="18"/>
      <c r="C30" s="92" t="e">
        <f>'Vendor Worksheet'!C15</f>
        <v>#DIV/0!</v>
      </c>
      <c r="D30" s="18"/>
      <c r="E30" s="18"/>
      <c r="F30" s="18"/>
      <c r="G30" s="18"/>
      <c r="H30" s="18"/>
      <c r="I30" s="18"/>
      <c r="J30" s="18"/>
      <c r="K30" s="18"/>
    </row>
    <row r="31" spans="1:11" x14ac:dyDescent="0.25">
      <c r="A31" s="18" t="s">
        <v>2</v>
      </c>
      <c r="B31" s="18"/>
      <c r="C31" s="93" t="str">
        <f>Daily</f>
        <v>Hourly</v>
      </c>
      <c r="D31" s="18"/>
      <c r="E31" s="18"/>
      <c r="F31" s="18"/>
      <c r="G31" s="18"/>
      <c r="H31" s="18"/>
      <c r="I31" s="18"/>
      <c r="J31" s="18"/>
      <c r="K31" s="18"/>
    </row>
    <row r="32" spans="1:11" x14ac:dyDescent="0.25">
      <c r="A32" s="18"/>
      <c r="B32" s="18"/>
      <c r="C32" s="24"/>
      <c r="D32" s="18"/>
      <c r="E32" s="18"/>
      <c r="F32" s="18"/>
      <c r="G32" s="18"/>
      <c r="H32" s="18"/>
      <c r="I32" s="18"/>
      <c r="J32" s="18"/>
      <c r="K32" s="18"/>
    </row>
    <row r="33" spans="1:11" ht="14.25" customHeight="1" x14ac:dyDescent="0.25">
      <c r="A33" s="152" t="s">
        <v>183</v>
      </c>
      <c r="B33" s="152"/>
      <c r="C33" s="152"/>
      <c r="D33" s="152"/>
      <c r="E33" s="152"/>
      <c r="F33" s="152"/>
      <c r="G33" s="152"/>
      <c r="H33" s="152"/>
      <c r="I33" s="152"/>
      <c r="J33" s="18"/>
      <c r="K33" s="18"/>
    </row>
    <row r="34" spans="1:11" x14ac:dyDescent="0.25">
      <c r="A34" s="152"/>
      <c r="B34" s="152"/>
      <c r="C34" s="152"/>
      <c r="D34" s="152"/>
      <c r="E34" s="152"/>
      <c r="F34" s="152"/>
      <c r="G34" s="152"/>
      <c r="H34" s="152"/>
      <c r="I34" s="152"/>
      <c r="J34" s="18"/>
      <c r="K34" s="18"/>
    </row>
    <row r="35" spans="1:11" x14ac:dyDescent="0.25">
      <c r="A35" s="152"/>
      <c r="B35" s="152"/>
      <c r="C35" s="152"/>
      <c r="D35" s="152"/>
      <c r="E35" s="152"/>
      <c r="F35" s="152"/>
      <c r="G35" s="152"/>
      <c r="H35" s="152"/>
      <c r="I35" s="152"/>
      <c r="J35" s="18"/>
      <c r="K35" s="18"/>
    </row>
    <row r="36" spans="1:11" x14ac:dyDescent="0.25">
      <c r="A36" s="152"/>
      <c r="B36" s="152"/>
      <c r="C36" s="152"/>
      <c r="D36" s="152"/>
      <c r="E36" s="152"/>
      <c r="F36" s="152"/>
      <c r="G36" s="152"/>
      <c r="H36" s="152"/>
      <c r="I36" s="152"/>
      <c r="J36" s="18"/>
      <c r="K36" s="18"/>
    </row>
    <row r="37" spans="1:11" x14ac:dyDescent="0.25">
      <c r="A37" s="152"/>
      <c r="B37" s="152"/>
      <c r="C37" s="152"/>
      <c r="D37" s="152"/>
      <c r="E37" s="152"/>
      <c r="F37" s="152"/>
      <c r="G37" s="152"/>
      <c r="H37" s="152"/>
      <c r="I37" s="152"/>
      <c r="J37" s="18"/>
      <c r="K37" s="18"/>
    </row>
    <row r="38" spans="1:11" ht="24.75" customHeight="1" x14ac:dyDescent="0.25">
      <c r="A38" s="152"/>
      <c r="B38" s="152"/>
      <c r="C38" s="152"/>
      <c r="D38" s="152"/>
      <c r="E38" s="152"/>
      <c r="F38" s="152"/>
      <c r="G38" s="152"/>
      <c r="H38" s="152"/>
      <c r="I38" s="152"/>
      <c r="J38" s="18"/>
      <c r="K38" s="18"/>
    </row>
    <row r="39" spans="1:11" x14ac:dyDescent="0.25">
      <c r="A39" s="18"/>
      <c r="B39" s="18"/>
      <c r="C39" s="24"/>
      <c r="D39" s="18"/>
      <c r="E39" s="18"/>
      <c r="F39" s="18"/>
      <c r="G39" s="18"/>
      <c r="H39" s="18"/>
      <c r="I39" s="18"/>
      <c r="J39" s="18"/>
      <c r="K39" s="18"/>
    </row>
    <row r="40" spans="1:11" ht="25.5" customHeight="1" x14ac:dyDescent="0.25">
      <c r="A40" s="18"/>
      <c r="B40" s="18"/>
      <c r="C40" s="24"/>
      <c r="D40" s="111" t="s">
        <v>42</v>
      </c>
      <c r="E40" s="18"/>
      <c r="F40" s="18"/>
      <c r="G40" s="18"/>
      <c r="H40" s="18"/>
      <c r="I40" s="18"/>
      <c r="J40" s="18"/>
      <c r="K40" s="18"/>
    </row>
    <row r="41" spans="1:11" x14ac:dyDescent="0.25">
      <c r="A41" s="18"/>
      <c r="B41" s="18"/>
      <c r="C41" s="24"/>
      <c r="D41" s="18"/>
      <c r="E41" s="18"/>
      <c r="F41" s="18"/>
      <c r="G41" s="18"/>
      <c r="H41" s="18"/>
      <c r="I41" s="18"/>
      <c r="J41" s="18"/>
      <c r="K41" s="18"/>
    </row>
    <row r="42" spans="1:11" ht="113.25" customHeight="1" x14ac:dyDescent="0.25">
      <c r="A42" s="199" t="s">
        <v>171</v>
      </c>
      <c r="B42" s="200"/>
      <c r="C42" s="200"/>
      <c r="D42" s="200"/>
      <c r="E42" s="200"/>
      <c r="F42" s="200"/>
      <c r="G42" s="200"/>
      <c r="H42" s="200"/>
      <c r="I42" s="200"/>
      <c r="J42" s="18"/>
      <c r="K42" s="18"/>
    </row>
    <row r="43" spans="1:11" ht="7.5" customHeight="1" x14ac:dyDescent="0.25">
      <c r="A43" s="18"/>
      <c r="B43" s="18"/>
      <c r="C43" s="18"/>
      <c r="E43" s="18"/>
      <c r="F43" s="18"/>
      <c r="G43" s="18"/>
      <c r="H43" s="18"/>
      <c r="I43" s="18"/>
      <c r="J43" s="18"/>
      <c r="K43" s="18"/>
    </row>
    <row r="44" spans="1:11" ht="25.9" customHeight="1" x14ac:dyDescent="0.25">
      <c r="A44" s="89"/>
      <c r="B44" s="89"/>
      <c r="C44" s="89"/>
      <c r="D44" s="112"/>
      <c r="E44" s="198"/>
      <c r="F44" s="198"/>
      <c r="G44" s="198"/>
      <c r="H44" s="18"/>
      <c r="I44" s="18"/>
      <c r="J44" s="18"/>
      <c r="K44" s="18"/>
    </row>
    <row r="45" spans="1:11" x14ac:dyDescent="0.25">
      <c r="A45" s="197"/>
      <c r="B45" s="197"/>
      <c r="C45" s="197"/>
      <c r="D45" s="197"/>
      <c r="E45" s="95"/>
      <c r="F45" s="197"/>
      <c r="G45" s="197"/>
      <c r="H45" s="197"/>
      <c r="I45" s="18"/>
      <c r="J45" s="18"/>
      <c r="K45" s="18"/>
    </row>
    <row r="46" spans="1:11" ht="4.1500000000000004" customHeight="1" x14ac:dyDescent="0.25">
      <c r="A46" s="18"/>
      <c r="B46" s="18"/>
      <c r="C46" s="18"/>
      <c r="D46" s="18"/>
      <c r="E46" s="18"/>
      <c r="F46" s="18"/>
      <c r="G46" s="18"/>
      <c r="H46" s="18"/>
      <c r="I46" s="18"/>
      <c r="J46" s="18"/>
      <c r="K46" s="18"/>
    </row>
    <row r="47" spans="1:11" x14ac:dyDescent="0.25">
      <c r="A47" s="17" t="s">
        <v>40</v>
      </c>
      <c r="B47" s="17"/>
      <c r="C47" s="17"/>
      <c r="D47" s="17"/>
      <c r="E47" s="17"/>
      <c r="F47" s="17"/>
      <c r="G47" s="17"/>
      <c r="H47" s="17"/>
      <c r="I47" s="17"/>
      <c r="J47" s="18"/>
      <c r="K47" s="18"/>
    </row>
    <row r="48" spans="1:11" ht="4.9000000000000004" customHeight="1" x14ac:dyDescent="0.25">
      <c r="A48" s="18"/>
      <c r="B48" s="18"/>
      <c r="C48" s="18"/>
      <c r="D48" s="18"/>
      <c r="E48" s="18"/>
      <c r="F48" s="18"/>
      <c r="G48" s="18"/>
      <c r="H48" s="18"/>
      <c r="I48" s="18"/>
      <c r="J48" s="18"/>
      <c r="K48" s="18"/>
    </row>
    <row r="49" spans="1:11" ht="4.9000000000000004" customHeight="1" x14ac:dyDescent="0.25">
      <c r="A49" s="18"/>
      <c r="B49" s="18"/>
      <c r="C49" s="18"/>
      <c r="D49" s="18"/>
      <c r="E49" s="18"/>
      <c r="F49" s="18"/>
      <c r="G49" s="18"/>
      <c r="H49" s="18"/>
      <c r="I49" s="18"/>
      <c r="J49" s="18"/>
      <c r="K49" s="18"/>
    </row>
    <row r="50" spans="1:11" ht="27.4" customHeight="1" x14ac:dyDescent="0.25">
      <c r="A50" s="18"/>
      <c r="B50" s="18"/>
      <c r="C50" s="18"/>
      <c r="D50" s="18"/>
      <c r="E50" s="18"/>
      <c r="F50" s="18"/>
      <c r="G50" s="18"/>
      <c r="H50" s="18"/>
      <c r="I50" s="18"/>
      <c r="J50" s="18"/>
      <c r="K50" s="18"/>
    </row>
    <row r="51" spans="1:11" ht="15" customHeight="1" x14ac:dyDescent="0.25"/>
  </sheetData>
  <sheetProtection algorithmName="SHA-512" hashValue="zfeLBjmoZahGlQJ9w3FG8Gm8X57fsYvIf2t8V3QZavFHBTXNKlZKUjR4ie62ZEO/bg1VWCqMueugL1BKOEMPGg==" saltValue="JLR6jK9lVG9G+IgfN+lAeg==" spinCount="100000" sheet="1" selectLockedCells="1"/>
  <mergeCells count="18">
    <mergeCell ref="C25:F25"/>
    <mergeCell ref="C16:F16"/>
    <mergeCell ref="C17:F17"/>
    <mergeCell ref="C18:F18"/>
    <mergeCell ref="C23:F23"/>
    <mergeCell ref="C24:F24"/>
    <mergeCell ref="C19:F19"/>
    <mergeCell ref="C6:F6"/>
    <mergeCell ref="C11:F11"/>
    <mergeCell ref="C12:F12"/>
    <mergeCell ref="C13:F13"/>
    <mergeCell ref="C14:F14"/>
    <mergeCell ref="C26:F26"/>
    <mergeCell ref="A33:I38"/>
    <mergeCell ref="A45:D45"/>
    <mergeCell ref="E44:G44"/>
    <mergeCell ref="F45:H45"/>
    <mergeCell ref="A42:I42"/>
  </mergeCells>
  <printOptions horizontalCentered="1"/>
  <pageMargins left="0.7" right="0.7" top="0.5" bottom="0.5" header="0.3" footer="0.3"/>
  <pageSetup scale="93" orientation="portrait" r:id="rId1"/>
  <drawing r:id="rId2"/>
  <legacyDrawing r:id="rId3"/>
  <controls>
    <mc:AlternateContent xmlns:mc="http://schemas.openxmlformats.org/markup-compatibility/2006">
      <mc:Choice Requires="x14">
        <control shapeId="13313" r:id="rId4" name="CheckBox2">
          <controlPr autoLine="0" r:id="rId5">
            <anchor moveWithCells="1">
              <from>
                <xdr:col>3</xdr:col>
                <xdr:colOff>95250</xdr:colOff>
                <xdr:row>39</xdr:row>
                <xdr:rowOff>9525</xdr:rowOff>
              </from>
              <to>
                <xdr:col>3</xdr:col>
                <xdr:colOff>266700</xdr:colOff>
                <xdr:row>39</xdr:row>
                <xdr:rowOff>190500</xdr:rowOff>
              </to>
            </anchor>
          </controlPr>
        </control>
      </mc:Choice>
      <mc:Fallback>
        <control shapeId="13313" r:id="rId4" name="CheckBox2"/>
      </mc:Fallback>
    </mc:AlternateContent>
    <mc:AlternateContent xmlns:mc="http://schemas.openxmlformats.org/markup-compatibility/2006">
      <mc:Choice Requires="x14">
        <control shapeId="13314" r:id="rId6" name="Button 2">
          <controlPr defaultSize="0" print="0" autoFill="0" autoPict="0" macro="[0]!Mail_workbook_Outlook_1">
            <anchor moveWithCells="1" sizeWithCells="1">
              <from>
                <xdr:col>2</xdr:col>
                <xdr:colOff>609600</xdr:colOff>
                <xdr:row>42</xdr:row>
                <xdr:rowOff>0</xdr:rowOff>
              </from>
              <to>
                <xdr:col>4</xdr:col>
                <xdr:colOff>228600</xdr:colOff>
                <xdr:row>43</xdr:row>
                <xdr:rowOff>257175</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56E44A1367E446A47FD77DE0752141" ma:contentTypeVersion="9" ma:contentTypeDescription="Create a new document." ma:contentTypeScope="" ma:versionID="c502ab8b95d35f65679e8c0ef8f12167">
  <xsd:schema xmlns:xsd="http://www.w3.org/2001/XMLSchema" xmlns:xs="http://www.w3.org/2001/XMLSchema" xmlns:p="http://schemas.microsoft.com/office/2006/metadata/properties" xmlns:ns3="609f16d4-fb03-4419-ba1e-b780382b3939" targetNamespace="http://schemas.microsoft.com/office/2006/metadata/properties" ma:root="true" ma:fieldsID="820489f68a16dd1312ac9bde73c4c9ac" ns3:_="">
    <xsd:import namespace="609f16d4-fb03-4419-ba1e-b780382b393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f16d4-fb03-4419-ba1e-b780382b393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AE4482-7FBA-4808-862B-56B80FAB8FB9}">
  <ds:schemaRefs>
    <ds:schemaRef ds:uri="http://schemas.microsoft.com/sharepoint/v3/contenttype/forms"/>
  </ds:schemaRefs>
</ds:datastoreItem>
</file>

<file path=customXml/itemProps2.xml><?xml version="1.0" encoding="utf-8"?>
<ds:datastoreItem xmlns:ds="http://schemas.openxmlformats.org/officeDocument/2006/customXml" ds:itemID="{587C8892-C674-4090-B756-43DD6C3DFD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9f16d4-fb03-4419-ba1e-b780382b39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9BACBE-E899-4700-BFC7-2B3EF52A113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Vendor Worksheet Instructions</vt:lpstr>
      <vt:lpstr>Vendor Worksheet</vt:lpstr>
      <vt:lpstr>Certification Instructions</vt:lpstr>
      <vt:lpstr>Vendor Summary &amp; Certification</vt:lpstr>
      <vt:lpstr>Daily</vt:lpstr>
      <vt:lpstr>'Vendor Summary &amp; Certification'!Print_Area</vt:lpstr>
      <vt:lpstr>'Vendor Worksheet'!Print_Area</vt:lpstr>
    </vt:vector>
  </TitlesOfParts>
  <Manager>California Department of Developmental Services</Manager>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Minimum Wage Rate Adjustment Request 2020</dc:title>
  <dc:subject>Minimum Wage 2020</dc:subject>
  <dc:creator>California Department of Developmental Services</dc:creator>
  <cp:lastModifiedBy>Luciano Paz</cp:lastModifiedBy>
  <cp:lastPrinted>2018-11-01T15:03:04Z</cp:lastPrinted>
  <dcterms:created xsi:type="dcterms:W3CDTF">2014-03-02T16:48:59Z</dcterms:created>
  <dcterms:modified xsi:type="dcterms:W3CDTF">2020-01-07T00:05:18Z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0x0101003356E44A1367E446A47FD77DE0752141</vt:lpwstr>
  </property>
  <property fmtid="{D5CDD505-2E9C-101B-9397-08002B2CF9AE}" pid="3" name="_AdHocReviewCycleID">
    <vt:i4>-452710864</vt:i4>
  </property>
  <property fmtid="{D5CDD505-2E9C-101B-9397-08002B2CF9AE}" pid="4" name="_NewReviewCycle">
    <vt:lpwstr/>
  </property>
  <property fmtid="{D5CDD505-2E9C-101B-9397-08002B2CF9AE}" pid="5" name="_EmailSubject">
    <vt:lpwstr>2020 Minimum Wage Increase </vt:lpwstr>
  </property>
  <property fmtid="{D5CDD505-2E9C-101B-9397-08002B2CF9AE}" pid="6" name="_AuthorEmail">
    <vt:lpwstr>LPaz@inlandrc.org</vt:lpwstr>
  </property>
  <property fmtid="{D5CDD505-2E9C-101B-9397-08002B2CF9AE}" pid="7" name="_AuthorEmailDisplayName">
    <vt:lpwstr>Luciano Paz</vt:lpwstr>
  </property>
</Properties>
</file>